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nnections.xml" ContentType="application/vnd.openxmlformats-officedocument.spreadsheetml.connection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03 RU\_SFY 2024\Hospice\"/>
    </mc:Choice>
  </mc:AlternateContent>
  <xr:revisionPtr revIDLastSave="0" documentId="13_ncr:1_{932B56EC-90FE-4C8C-89A0-61740B119ACA}" xr6:coauthVersionLast="47" xr6:coauthVersionMax="47" xr10:uidLastSave="{00000000-0000-0000-0000-000000000000}"/>
  <bookViews>
    <workbookView xWindow="14385" yWindow="-16320" windowWidth="29040" windowHeight="15720" xr2:uid="{00000000-000D-0000-FFFF-FFFF00000000}"/>
  </bookViews>
  <sheets>
    <sheet name="Rate Calculator" sheetId="1" r:id="rId1"/>
    <sheet name="SQL" sheetId="3" state="hidden" r:id="rId2"/>
    <sheet name="Data" sheetId="4" state="hidden" r:id="rId3"/>
    <sheet name="Rate Comparision New to Old" sheetId="7" state="hidden" r:id="rId4"/>
  </sheets>
  <definedNames>
    <definedName name="_xlnm.Print_Area" localSheetId="0">'Rate Calculator'!$A$1:$F$65</definedName>
    <definedName name="Query_from_HCF_DW" localSheetId="2" hidden="1">Data!$A$1:$E$151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Q42" i="7" l="1"/>
  <c r="Q41" i="7"/>
  <c r="Q40" i="7"/>
  <c r="Q39" i="7"/>
  <c r="Q37" i="7"/>
  <c r="Q36" i="7"/>
  <c r="Q35" i="7"/>
  <c r="Q34" i="7"/>
  <c r="Q32" i="7"/>
  <c r="Q31" i="7"/>
  <c r="Q30" i="7"/>
  <c r="Q29" i="7"/>
  <c r="Q27" i="7"/>
  <c r="Q26" i="7"/>
  <c r="Q25" i="7"/>
  <c r="Q24" i="7"/>
  <c r="Q22" i="7"/>
  <c r="Q21" i="7"/>
  <c r="Q20" i="7"/>
  <c r="Q19" i="7"/>
  <c r="Q15" i="7"/>
  <c r="Q16" i="7"/>
  <c r="Q17" i="7"/>
  <c r="Q14" i="7"/>
  <c r="I42" i="7"/>
  <c r="J42" i="7" s="1"/>
  <c r="I41" i="7"/>
  <c r="J41" i="7" s="1"/>
  <c r="I40" i="7"/>
  <c r="J40" i="7" s="1"/>
  <c r="I39" i="7"/>
  <c r="J39" i="7" s="1"/>
  <c r="I37" i="7"/>
  <c r="J37" i="7" s="1"/>
  <c r="I36" i="7"/>
  <c r="J36" i="7" s="1"/>
  <c r="I35" i="7"/>
  <c r="J35" i="7" s="1"/>
  <c r="I34" i="7"/>
  <c r="J34" i="7" s="1"/>
  <c r="I32" i="7"/>
  <c r="J32" i="7" s="1"/>
  <c r="I31" i="7"/>
  <c r="J31" i="7" s="1"/>
  <c r="I30" i="7"/>
  <c r="J30" i="7" s="1"/>
  <c r="I29" i="7"/>
  <c r="J29" i="7" s="1"/>
  <c r="I27" i="7"/>
  <c r="J27" i="7" s="1"/>
  <c r="I26" i="7"/>
  <c r="J26" i="7" s="1"/>
  <c r="I25" i="7"/>
  <c r="J25" i="7" s="1"/>
  <c r="I24" i="7"/>
  <c r="J24" i="7" s="1"/>
  <c r="I22" i="7"/>
  <c r="J22" i="7" s="1"/>
  <c r="I21" i="7"/>
  <c r="J21" i="7" s="1"/>
  <c r="I20" i="7"/>
  <c r="J20" i="7" s="1"/>
  <c r="I19" i="7"/>
  <c r="J19" i="7" s="1"/>
  <c r="I15" i="7"/>
  <c r="H15" i="7" s="1"/>
  <c r="I16" i="7"/>
  <c r="J16" i="7" s="1"/>
  <c r="I17" i="7"/>
  <c r="J17" i="7" s="1"/>
  <c r="I14" i="7"/>
  <c r="J14" i="7" s="1"/>
  <c r="J23" i="7" l="1"/>
  <c r="J33" i="7"/>
  <c r="J43" i="7"/>
  <c r="J28" i="7"/>
  <c r="J38" i="7"/>
  <c r="I23" i="7"/>
  <c r="I38" i="7"/>
  <c r="I43" i="7"/>
  <c r="I18" i="7"/>
  <c r="I33" i="7"/>
  <c r="I28" i="7"/>
  <c r="H17" i="7"/>
  <c r="H25" i="7"/>
  <c r="H35" i="7"/>
  <c r="J15" i="7"/>
  <c r="J18" i="7" s="1"/>
  <c r="H16" i="7"/>
  <c r="H26" i="7"/>
  <c r="H36" i="7"/>
  <c r="H14" i="7"/>
  <c r="H24" i="7"/>
  <c r="H34" i="7"/>
  <c r="H27" i="7"/>
  <c r="H37" i="7"/>
  <c r="H19" i="7"/>
  <c r="H29" i="7"/>
  <c r="H39" i="7"/>
  <c r="H20" i="7"/>
  <c r="H30" i="7"/>
  <c r="H40" i="7"/>
  <c r="H21" i="7"/>
  <c r="H31" i="7"/>
  <c r="H41" i="7"/>
  <c r="H22" i="7"/>
  <c r="H32" i="7"/>
  <c r="H42" i="7"/>
  <c r="J44" i="7" l="1"/>
  <c r="H23" i="7"/>
  <c r="H38" i="7"/>
  <c r="H28" i="7"/>
  <c r="H18" i="7"/>
  <c r="H43" i="7"/>
  <c r="H33" i="7"/>
  <c r="H44" i="7" l="1"/>
  <c r="H45" i="7" s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Query from HCF-DW" type="1" refreshedVersion="6" background="1" saveData="1">
    <dbPr connection="DSN=DMHF-DW-EXD;UID=stjones;DBQ=EXADW;DBA=W;APA=T;EXC=F;FEN=T;QTO=T;FRC=10;FDL=10;LOB=T;RST=T;BTD=F;BNF=F;BAM=IfAllSuccessful;NUM=NLS;DPM=F;MTS=T;MDI=F;CSR=F;FWC=F;FBS=64000;TLO=O;MLD=0;ODA=F;STE=F;TSZ=8192;AST=FLOAT;" command="SELECT_x000d__x000a__x0009_TO_CHAR(ADD_MONTHS(HCFProdViews.ClaimHeaderV.ServiceEndDate, 3), 'MM') FFMonth,_x000d__x000a__x0009_TO_CHAR(HCFProdViews.ClaimHeaderV.ServiceEndDate, 'MM/YYYY') ServiceMonth,_x000d__x000a__x0009_CASE_x000d__x000a__x0009__x0009_WHEN HCFProdViews.ClaimHeaderV.ProviderCountyCd IN ('03') THEN 'Cache'_x000d__x000a__x0009__x0009_WHEN HCFProdViews.ClaimHeaderV.ProviderCountyCd IN ('12', '25') THEN 'Juab / Utah'_x000d__x000a__x0009__x0009_WHEN HCFProdViews.ClaimHeaderV.ProviderCountyCd IN ('18', '22', '23') THEN 'Salt Lake / Summit / Tooele'_x000d__x000a__x0009__x0009_WHEN HCFProdViews.ClaimHeaderV.ProviderCountyCd IN ('27') THEN 'Washington'_x000d__x000a__x0009__x0009_WHEN HCFProdViews.ClaimHeaderV.ProviderCountyCd IN ('06', '29', '15')  THEN 'Davis / Weber / Morgan'_x000d__x000a_    ELSE_x000d__x000a_        'Other'_x000d__x000a__x0009_END County,_x000d__x000a__x0009_HCFProdViews.ClaimDetailLinesV.ProcedureCode,_x000d__x000a__x0009_Sum (HCFProdViews.ClaimDetailLinesV.UnitsofService) TotalUnits_x000d__x000a_    _x000d__x000a_FROM_x000d__x000a__x0009_HCFProdViews.ClaimHeaderV_x000d__x000a_    _x000d__x000a_INNER JOIN_x000d__x000a__x0009_HCFProdViews.ClaimDetailLinesV_x000d__x000a_    On HCFProdViews.ClaimHeaderV.TCN = HCFProdViews.ClaimDetailLinesV.TCN_x000d__x000a_    _x000d__x000a_WHERE_x000d__x000a__x0009_HCFProdViews.ClaimHeaderV.AccountingCd IN ('0','A','B','C','D','E','F') and _x000d__x000a__x0009_HCFProdViews.ClaimHeaderV.ClaimStatus = 'M' and_x000d__x000a__x0009_HCFProdViews.ClaimHeaderV.RecordCode &lt;&gt; '67' and_x000d__x000a__x0009_HCFProdViews.ClaimHeaderV.FinalClaimInd = 'Y' and _x000d__x000a__x0009_HCFProdViews.ClaimHeaderV.ServiceEndDate BETWEEN TO_DATE(TO_CHAR(SYSDATE, 'YYYY')-2 || '-10-01', 'YYYY-MM-DD') AND TO_DATE(TO_CHAR(SYSDATE, 'YYYY')-1 || '-09-30', 'YYYY-MM-DD') AND_x000d__x000a__x0009_HCFProdViews.ClaimDetailLinesV.AllowedChargeSource NOT IN ('K','N','1','U','X','Y','Z') and_x000d__x000a__x0009_HCFProdViews.ClaimDetailLinesV.ProcedureCode IN ('T2042', 'T2043', 'T2044', 'T2045', 'T2046')_x000d__x000a__x000d__x000a_GROUP BY_x000d__x000a__x0009_TO_CHAR(ADD_MONTHS(HCFProdViews.ClaimHeaderV.ServiceEndDate, 3), 'MM'),_x000d__x000a__x0009_TO_CHAR(HCFProdViews.ClaimHeaderV.ServiceEndDate, 'MM/YYYY'),_x000d__x000a__x0009_CASE_x000d__x000a__x0009__x0009_WHEN HCFProdViews.ClaimHeaderV.ProviderCountyCd IN ('03') THEN 'Cache'_x000d__x000a__x0009__x0009_WHEN HCFProdViews.ClaimHeaderV.ProviderCountyCd IN ('12', '25') THEN 'Juab / Utah'_x000d__x000a__x0009__x0009_WHEN HCFProdViews.ClaimHeaderV.ProviderCountyCd IN ('18', '22', '23') THEN 'Salt Lake / Summit / Tooele'_x000d__x000a__x0009__x0009_WHEN HCFProdViews.ClaimHeaderV.ProviderCountyCd IN ('27') THEN 'Washington'_x000d__x000a__x0009__x0009_WHEN HCFProdViews.ClaimHeaderV.ProviderCountyCd IN ('06', '29', '15')  THEN 'Davis / Weber / Morgan'_x000d__x000a_    ELSE_x000d__x000a_        'Other'_x000d__x000a__x0009_END,_x000d__x000a__x0009_HCFProdViews.ClaimDetailLinesV.ProcedureCode_x000d__x000a__x000d__x000a_ORDER BY _x000d__x000a__x0009_TO_CHAR(ADD_MONTHS(HCFProdViews.ClaimHeaderV.ServiceEndDate, 3), 'MM'),_x000d__x000a__x0009_CASE_x000d__x000a__x0009__x0009_WHEN HCFProdViews.ClaimHeaderV.ProviderCountyCd IN ('03') THEN 'Cache'_x000d__x000a__x0009__x0009_WHEN HCFProdViews.ClaimHeaderV.ProviderCountyCd IN ('12', '25') THEN 'Juab / Utah'_x000d__x000a__x0009__x0009_WHEN HCFProdViews.ClaimHeaderV.ProviderCountyCd IN ('18', '22', '23') THEN 'Salt Lake / Summit / Tooele'_x000d__x000a__x0009__x0009_WHEN HCFProdViews.ClaimHeaderV.ProviderCountyCd IN ('27') THEN 'Washington'_x000d__x000a__x0009__x0009_WHEN HCFProdViews.ClaimHeaderV.ProviderCountyCd IN ('06', '29', '15')  THEN 'Davis / Weber / Morgan'_x000d__x000a_    ELSE_x000d__x000a_        'Other'_x000d__x000a__x0009_END"/>
  </connection>
</connections>
</file>

<file path=xl/sharedStrings.xml><?xml version="1.0" encoding="utf-8"?>
<sst xmlns="http://schemas.openxmlformats.org/spreadsheetml/2006/main" count="833" uniqueCount="106">
  <si>
    <t>Code</t>
  </si>
  <si>
    <t>T2042</t>
  </si>
  <si>
    <t>T2043</t>
  </si>
  <si>
    <t>T2044</t>
  </si>
  <si>
    <t>T2045</t>
  </si>
  <si>
    <t>Current Year</t>
  </si>
  <si>
    <t>All Other Counties</t>
  </si>
  <si>
    <t>T2046</t>
  </si>
  <si>
    <t>95% of Nursing Facility Rate</t>
  </si>
  <si>
    <t>County</t>
  </si>
  <si>
    <t>Washington County</t>
  </si>
  <si>
    <t>Cache County</t>
  </si>
  <si>
    <t>Procedure Code</t>
  </si>
  <si>
    <t>Cache (30860)</t>
  </si>
  <si>
    <t>Washington (41100)</t>
  </si>
  <si>
    <t>Salt Lake / Summit / Tooele (41620)</t>
  </si>
  <si>
    <t>Davis / Weber / Morgan (36260)</t>
  </si>
  <si>
    <t>Davis / Weber / Morgan Counties</t>
  </si>
  <si>
    <t>Juab / Utah (39340)</t>
  </si>
  <si>
    <t>Juab / Utah Counties</t>
  </si>
  <si>
    <t>Salt Lake / Summit / Tooele Counties</t>
  </si>
  <si>
    <t>Medicaid Hospice Rates</t>
  </si>
  <si>
    <t>Adjustment Factor</t>
  </si>
  <si>
    <t>Description</t>
  </si>
  <si>
    <t>Routine Home Care</t>
  </si>
  <si>
    <t>Inpatient Respite Care</t>
  </si>
  <si>
    <t>Continuous Home Care (Hourly)</t>
  </si>
  <si>
    <t>General Inpatient Care</t>
  </si>
  <si>
    <t>Cache</t>
  </si>
  <si>
    <t>Davis / Weber / Morgan</t>
  </si>
  <si>
    <t>Juab / Utah</t>
  </si>
  <si>
    <t>Other</t>
  </si>
  <si>
    <t>Salt Lake / Summit / Tooele</t>
  </si>
  <si>
    <t>Washington</t>
  </si>
  <si>
    <t>October 1, 2013 through September 30, 2014</t>
  </si>
  <si>
    <t>Description Base Labor Component</t>
  </si>
  <si>
    <t>Description Non-Labor Component</t>
  </si>
  <si>
    <t>2014 Labor Component</t>
  </si>
  <si>
    <t>2014 Labor Adjustment Factor</t>
  </si>
  <si>
    <t>2014 Labor Component Adjusted</t>
  </si>
  <si>
    <t>2014 Non-Labor Component</t>
  </si>
  <si>
    <t>2014 Total Rate</t>
  </si>
  <si>
    <t>10/1 - 6/30 Units</t>
  </si>
  <si>
    <t>2013 Labor Component</t>
  </si>
  <si>
    <t>2013 Labor Adjustment Factor</t>
  </si>
  <si>
    <t>2013 Labor Component Adjusted</t>
  </si>
  <si>
    <t>2013 Non-Labor Component</t>
  </si>
  <si>
    <t>2013 Total Rate</t>
  </si>
  <si>
    <t>2014 Total</t>
  </si>
  <si>
    <t>2013 Total</t>
  </si>
  <si>
    <t>Difference</t>
  </si>
  <si>
    <t>**Need to refresh - The dates will be 10/1 from two years ago to 9/30 a year ago.</t>
  </si>
  <si>
    <t>10</t>
  </si>
  <si>
    <t>11</t>
  </si>
  <si>
    <t>12</t>
  </si>
  <si>
    <t>Routine Home Care (days 1 - 60)</t>
  </si>
  <si>
    <t>Routine Home Care (days 61+)</t>
  </si>
  <si>
    <t>Salt Lake / Tooele Counties</t>
  </si>
  <si>
    <t>T2043 (0652)</t>
  </si>
  <si>
    <t>T2044 (0655)</t>
  </si>
  <si>
    <t>T2045 (0656)</t>
  </si>
  <si>
    <t>G0155</t>
  </si>
  <si>
    <t>T2042 (0651) - Days 1-60</t>
  </si>
  <si>
    <t>T2042 (0651) - Days 61+</t>
  </si>
  <si>
    <t>Service Intensity Add-On (15 min)</t>
  </si>
  <si>
    <t>FFMONTH</t>
  </si>
  <si>
    <t>SERVICEMONTH</t>
  </si>
  <si>
    <t>COUNTY</t>
  </si>
  <si>
    <t>PROCEDURECODE</t>
  </si>
  <si>
    <t>TOTALUNITS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</si>
  <si>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</si>
  <si>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</si>
  <si>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</si>
  <si>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</si>
  <si>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</si>
  <si>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</si>
  <si>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</si>
  <si>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</si>
  <si>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</si>
  <si>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10/2018</t>
  </si>
  <si>
    <t>11/2018</t>
  </si>
  <si>
    <t>12/2018</t>
  </si>
  <si>
    <t>01/2019</t>
  </si>
  <si>
    <t>02/2019</t>
  </si>
  <si>
    <t>03/2019</t>
  </si>
  <si>
    <t>04/2019</t>
  </si>
  <si>
    <t>05/2019</t>
  </si>
  <si>
    <t>06/2019</t>
  </si>
  <si>
    <t>07/2019</t>
  </si>
  <si>
    <t>08/2019</t>
  </si>
  <si>
    <t>09/2019</t>
  </si>
  <si>
    <t>Davis/Weber/Morgan/Box Elder Counties</t>
  </si>
  <si>
    <t>October 1, 2023 through September 30, 2024</t>
  </si>
  <si>
    <t>FY 2024 Payment Rates</t>
  </si>
  <si>
    <t>2024 Labor Component</t>
  </si>
  <si>
    <t>2024 Labor Adjustment Factor</t>
  </si>
  <si>
    <t>2024 Labor Component Adjusted</t>
  </si>
  <si>
    <t>2024 Non-Labor Component</t>
  </si>
  <si>
    <t>2024 Total Rate</t>
  </si>
  <si>
    <t>Cache County (30860)</t>
  </si>
  <si>
    <t>Juab / Utah Counties (39340)</t>
  </si>
  <si>
    <t>Salt Lake / Tooele Counties (41620)</t>
  </si>
  <si>
    <t>Washington County (41100)</t>
  </si>
  <si>
    <t>Davis/Weber/Morgan/Box Elder Counties (36260)</t>
  </si>
  <si>
    <t>All Other Counties (46)</t>
  </si>
  <si>
    <t>https://medicaid-documents.dhhs.utah.gov/stateplan/spa/4.19-B.pdf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</si>
</sst>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&quot;$&quot;#,##0.00"/>
  </numFmts>
  <fonts count="33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12"/>
      <color indexed="18"/>
      <name val="Arial"/>
      <family val="2"/>
    </font>
    <font>
      <b/>
      <sz val="22"/>
      <color indexed="18"/>
      <name val="Arial"/>
      <family val="2"/>
    </font>
    <font>
      <sz val="10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b/>
      <sz val="18"/>
      <color theme="3"/>
      <name val="Cambria"/>
      <family val="2"/>
      <scheme val="major"/>
    </font>
    <font>
      <sz val="10"/>
      <color theme="0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theme="2" tint="-9.9978637043366805E-2"/>
      <name val="Arial"/>
      <family val="2"/>
    </font>
    <font>
      <b/>
      <sz val="11"/>
      <color indexed="18"/>
      <name val="Arial"/>
      <family val="2"/>
    </font>
  </fonts>
  <fills count="41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2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5" fillId="0" borderId="0"/>
    <xf numFmtId="0" fontId="15" fillId="0" borderId="0"/>
    <xf numFmtId="0" fontId="15" fillId="18" borderId="0" applyNumberFormat="0" applyBorder="0" applyAlignment="0" applyProtection="0"/>
    <xf numFmtId="0" fontId="15" fillId="22" borderId="0" applyNumberFormat="0" applyBorder="0" applyAlignment="0" applyProtection="0"/>
    <xf numFmtId="0" fontId="15" fillId="26" borderId="0" applyNumberFormat="0" applyBorder="0" applyAlignment="0" applyProtection="0"/>
    <xf numFmtId="0" fontId="15" fillId="30" borderId="0" applyNumberFormat="0" applyBorder="0" applyAlignment="0" applyProtection="0"/>
    <xf numFmtId="0" fontId="15" fillId="34" borderId="0" applyNumberFormat="0" applyBorder="0" applyAlignment="0" applyProtection="0"/>
    <xf numFmtId="0" fontId="15" fillId="38" borderId="0" applyNumberFormat="0" applyBorder="0" applyAlignment="0" applyProtection="0"/>
    <xf numFmtId="0" fontId="15" fillId="19" borderId="0" applyNumberFormat="0" applyBorder="0" applyAlignment="0" applyProtection="0"/>
    <xf numFmtId="0" fontId="15" fillId="23" borderId="0" applyNumberFormat="0" applyBorder="0" applyAlignment="0" applyProtection="0"/>
    <xf numFmtId="0" fontId="15" fillId="27" borderId="0" applyNumberFormat="0" applyBorder="0" applyAlignment="0" applyProtection="0"/>
    <xf numFmtId="0" fontId="15" fillId="31" borderId="0" applyNumberFormat="0" applyBorder="0" applyAlignment="0" applyProtection="0"/>
    <xf numFmtId="0" fontId="15" fillId="35" borderId="0" applyNumberFormat="0" applyBorder="0" applyAlignment="0" applyProtection="0"/>
    <xf numFmtId="0" fontId="15" fillId="39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6" fillId="36" borderId="0" applyNumberFormat="0" applyBorder="0" applyAlignment="0" applyProtection="0"/>
    <xf numFmtId="0" fontId="16" fillId="40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25" borderId="0" applyNumberFormat="0" applyBorder="0" applyAlignment="0" applyProtection="0"/>
    <xf numFmtId="0" fontId="16" fillId="29" borderId="0" applyNumberFormat="0" applyBorder="0" applyAlignment="0" applyProtection="0"/>
    <xf numFmtId="0" fontId="16" fillId="33" borderId="0" applyNumberFormat="0" applyBorder="0" applyAlignment="0" applyProtection="0"/>
    <xf numFmtId="0" fontId="16" fillId="37" borderId="0" applyNumberFormat="0" applyBorder="0" applyAlignment="0" applyProtection="0"/>
    <xf numFmtId="0" fontId="17" fillId="11" borderId="0" applyNumberFormat="0" applyBorder="0" applyAlignment="0" applyProtection="0"/>
    <xf numFmtId="0" fontId="18" fillId="14" borderId="14" applyNumberFormat="0" applyAlignment="0" applyProtection="0"/>
    <xf numFmtId="0" fontId="19" fillId="15" borderId="17" applyNumberFormat="0" applyAlignment="0" applyProtection="0"/>
    <xf numFmtId="0" fontId="20" fillId="0" borderId="0" applyNumberFormat="0" applyFill="0" applyBorder="0" applyAlignment="0" applyProtection="0"/>
    <xf numFmtId="0" fontId="21" fillId="10" borderId="0" applyNumberFormat="0" applyBorder="0" applyAlignment="0" applyProtection="0"/>
    <xf numFmtId="0" fontId="22" fillId="0" borderId="11" applyNumberFormat="0" applyFill="0" applyAlignment="0" applyProtection="0"/>
    <xf numFmtId="0" fontId="23" fillId="0" borderId="12" applyNumberFormat="0" applyFill="0" applyAlignment="0" applyProtection="0"/>
    <xf numFmtId="0" fontId="24" fillId="0" borderId="13" applyNumberFormat="0" applyFill="0" applyAlignment="0" applyProtection="0"/>
    <xf numFmtId="0" fontId="24" fillId="0" borderId="0" applyNumberFormat="0" applyFill="0" applyBorder="0" applyAlignment="0" applyProtection="0"/>
    <xf numFmtId="0" fontId="25" fillId="13" borderId="14" applyNumberFormat="0" applyAlignment="0" applyProtection="0"/>
    <xf numFmtId="0" fontId="26" fillId="0" borderId="16" applyNumberFormat="0" applyFill="0" applyAlignment="0" applyProtection="0"/>
    <xf numFmtId="0" fontId="27" fillId="12" borderId="0" applyNumberFormat="0" applyBorder="0" applyAlignment="0" applyProtection="0"/>
    <xf numFmtId="0" fontId="15" fillId="16" borderId="18" applyNumberFormat="0" applyFont="0" applyAlignment="0" applyProtection="0"/>
    <xf numFmtId="0" fontId="28" fillId="14" borderId="15" applyNumberFormat="0" applyAlignment="0" applyProtection="0"/>
    <xf numFmtId="0" fontId="29" fillId="0" borderId="19" applyNumberFormat="0" applyFill="0" applyAlignment="0" applyProtection="0"/>
    <xf numFmtId="0" fontId="30" fillId="0" borderId="0" applyNumberFormat="0" applyFill="0" applyBorder="0" applyAlignment="0" applyProtection="0"/>
    <xf numFmtId="0" fontId="4" fillId="0" borderId="0"/>
    <xf numFmtId="0" fontId="3" fillId="0" borderId="0"/>
    <xf numFmtId="0" fontId="2" fillId="0" borderId="0"/>
    <xf numFmtId="0" fontId="1" fillId="0" borderId="0"/>
  </cellStyleXfs>
  <cellXfs count="60">
    <xf numFmtId="0" fontId="0" fillId="0" borderId="0" xfId="0"/>
    <xf numFmtId="0" fontId="7" fillId="0" borderId="0" xfId="0" applyFont="1" applyAlignment="1">
      <alignment horizontal="left"/>
    </xf>
    <xf numFmtId="0" fontId="8" fillId="0" borderId="0" xfId="0" applyFont="1" applyAlignment="1">
      <alignment horizontal="center" wrapText="1"/>
    </xf>
    <xf numFmtId="0" fontId="7" fillId="0" borderId="1" xfId="0" applyFont="1" applyBorder="1"/>
    <xf numFmtId="0" fontId="10" fillId="0" borderId="0" xfId="0" applyFont="1"/>
    <xf numFmtId="0" fontId="0" fillId="4" borderId="1" xfId="0" applyFill="1" applyBorder="1"/>
    <xf numFmtId="0" fontId="8" fillId="5" borderId="2" xfId="0" applyFont="1" applyFill="1" applyBorder="1"/>
    <xf numFmtId="0" fontId="0" fillId="5" borderId="3" xfId="0" applyFill="1" applyBorder="1"/>
    <xf numFmtId="0" fontId="8" fillId="5" borderId="4" xfId="0" applyFont="1" applyFill="1" applyBorder="1"/>
    <xf numFmtId="0" fontId="0" fillId="5" borderId="5" xfId="0" applyFill="1" applyBorder="1"/>
    <xf numFmtId="0" fontId="8" fillId="0" borderId="1" xfId="0" applyFont="1" applyBorder="1" applyAlignment="1">
      <alignment horizontal="center" wrapText="1"/>
    </xf>
    <xf numFmtId="0" fontId="8" fillId="6" borderId="1" xfId="0" applyFont="1" applyFill="1" applyBorder="1" applyAlignment="1">
      <alignment horizontal="center" wrapText="1"/>
    </xf>
    <xf numFmtId="0" fontId="8" fillId="7" borderId="1" xfId="0" applyFont="1" applyFill="1" applyBorder="1" applyAlignment="1">
      <alignment horizontal="center" wrapText="1"/>
    </xf>
    <xf numFmtId="0" fontId="0" fillId="4" borderId="6" xfId="0" applyFill="1" applyBorder="1"/>
    <xf numFmtId="164" fontId="0" fillId="4" borderId="6" xfId="0" applyNumberFormat="1" applyFill="1" applyBorder="1"/>
    <xf numFmtId="164" fontId="0" fillId="4" borderId="1" xfId="0" applyNumberFormat="1" applyFill="1" applyBorder="1"/>
    <xf numFmtId="0" fontId="0" fillId="4" borderId="7" xfId="0" applyFill="1" applyBorder="1"/>
    <xf numFmtId="164" fontId="0" fillId="4" borderId="7" xfId="0" applyNumberFormat="1" applyFill="1" applyBorder="1"/>
    <xf numFmtId="0" fontId="0" fillId="4" borderId="0" xfId="0" applyFill="1"/>
    <xf numFmtId="164" fontId="0" fillId="8" borderId="1" xfId="0" applyNumberFormat="1" applyFill="1" applyBorder="1" applyProtection="1">
      <protection locked="0"/>
    </xf>
    <xf numFmtId="164" fontId="10" fillId="8" borderId="1" xfId="0" applyNumberFormat="1" applyFont="1" applyFill="1" applyBorder="1" applyProtection="1">
      <protection locked="0"/>
    </xf>
    <xf numFmtId="164" fontId="0" fillId="9" borderId="6" xfId="0" applyNumberFormat="1" applyFill="1" applyBorder="1"/>
    <xf numFmtId="164" fontId="0" fillId="9" borderId="1" xfId="0" applyNumberFormat="1" applyFill="1" applyBorder="1"/>
    <xf numFmtId="164" fontId="0" fillId="9" borderId="7" xfId="0" applyNumberFormat="1" applyFill="1" applyBorder="1"/>
    <xf numFmtId="10" fontId="0" fillId="0" borderId="0" xfId="0" applyNumberFormat="1" applyProtection="1">
      <protection locked="0"/>
    </xf>
    <xf numFmtId="0" fontId="11" fillId="0" borderId="5" xfId="0" applyFont="1" applyBorder="1"/>
    <xf numFmtId="0" fontId="0" fillId="0" borderId="8" xfId="0" applyBorder="1"/>
    <xf numFmtId="0" fontId="11" fillId="0" borderId="0" xfId="0" applyFont="1"/>
    <xf numFmtId="0" fontId="7" fillId="0" borderId="0" xfId="0" applyFont="1" applyAlignment="1" applyProtection="1">
      <alignment horizontal="center"/>
      <protection locked="0"/>
    </xf>
    <xf numFmtId="0" fontId="7" fillId="0" borderId="0" xfId="0" applyFont="1"/>
    <xf numFmtId="0" fontId="0" fillId="8" borderId="1" xfId="0" applyFill="1" applyBorder="1"/>
    <xf numFmtId="0" fontId="0" fillId="3" borderId="1" xfId="0" applyFill="1" applyBorder="1" applyAlignment="1" applyProtection="1">
      <alignment horizontal="center"/>
      <protection locked="0"/>
    </xf>
    <xf numFmtId="0" fontId="8" fillId="6" borderId="10" xfId="0" applyFont="1" applyFill="1" applyBorder="1" applyAlignment="1">
      <alignment horizontal="center" wrapText="1"/>
    </xf>
    <xf numFmtId="164" fontId="0" fillId="0" borderId="0" xfId="0" applyNumberFormat="1"/>
    <xf numFmtId="43" fontId="0" fillId="0" borderId="0" xfId="1" applyFont="1"/>
    <xf numFmtId="43" fontId="8" fillId="6" borderId="10" xfId="1" applyFont="1" applyFill="1" applyBorder="1" applyAlignment="1" applyProtection="1">
      <alignment horizontal="center" wrapText="1"/>
    </xf>
    <xf numFmtId="0" fontId="14" fillId="4" borderId="8" xfId="0" applyFont="1" applyFill="1" applyBorder="1"/>
    <xf numFmtId="0" fontId="14" fillId="4" borderId="0" xfId="0" applyFont="1" applyFill="1"/>
    <xf numFmtId="0" fontId="11" fillId="0" borderId="5" xfId="0" applyFont="1" applyBorder="1" applyAlignment="1">
      <alignment horizontal="center"/>
    </xf>
    <xf numFmtId="0" fontId="31" fillId="5" borderId="5" xfId="0" applyFont="1" applyFill="1" applyBorder="1"/>
    <xf numFmtId="0" fontId="8" fillId="0" borderId="1" xfId="0" applyFont="1" applyBorder="1" applyAlignment="1">
      <alignment horizontal="center"/>
    </xf>
    <xf numFmtId="0" fontId="14" fillId="0" borderId="0" xfId="0" applyFont="1"/>
    <xf numFmtId="164" fontId="0" fillId="4" borderId="1" xfId="0" applyNumberFormat="1" applyFill="1" applyBorder="1" applyProtection="1">
      <protection locked="0"/>
    </xf>
    <xf numFmtId="164" fontId="10" fillId="4" borderId="1" xfId="0" applyNumberFormat="1" applyFont="1" applyFill="1" applyBorder="1" applyProtection="1">
      <protection locked="0"/>
    </xf>
    <xf numFmtId="0" fontId="7" fillId="0" borderId="0" xfId="0" applyFont="1" applyAlignment="1">
      <alignment horizontal="right"/>
    </xf>
    <xf numFmtId="0" fontId="0" fillId="16" borderId="18" xfId="41" applyFont="1" applyProtection="1"/>
    <xf numFmtId="0" fontId="32" fillId="0" borderId="1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9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2" borderId="2" xfId="0" applyFill="1" applyBorder="1" applyAlignment="1"/>
    <xf numFmtId="0" fontId="0" fillId="2" borderId="3" xfId="0" applyFill="1" applyBorder="1" applyAlignment="1"/>
  </cellXfs>
  <cellStyles count="49">
    <cellStyle name="20% - Accent1 2" xfId="5" xr:uid="{00000000-0005-0000-0000-000000000000}"/>
    <cellStyle name="20% - Accent2 2" xfId="6" xr:uid="{00000000-0005-0000-0000-000001000000}"/>
    <cellStyle name="20% - Accent3 2" xfId="7" xr:uid="{00000000-0005-0000-0000-000002000000}"/>
    <cellStyle name="20% - Accent4 2" xfId="8" xr:uid="{00000000-0005-0000-0000-000003000000}"/>
    <cellStyle name="20% - Accent5 2" xfId="9" xr:uid="{00000000-0005-0000-0000-000004000000}"/>
    <cellStyle name="20% - Accent6 2" xfId="10" xr:uid="{00000000-0005-0000-0000-000005000000}"/>
    <cellStyle name="40% - Accent1 2" xfId="11" xr:uid="{00000000-0005-0000-0000-000006000000}"/>
    <cellStyle name="40% - Accent2 2" xfId="12" xr:uid="{00000000-0005-0000-0000-000007000000}"/>
    <cellStyle name="40% - Accent3 2" xfId="13" xr:uid="{00000000-0005-0000-0000-000008000000}"/>
    <cellStyle name="40% - Accent4 2" xfId="14" xr:uid="{00000000-0005-0000-0000-000009000000}"/>
    <cellStyle name="40% - Accent5 2" xfId="15" xr:uid="{00000000-0005-0000-0000-00000A000000}"/>
    <cellStyle name="40% - Accent6 2" xfId="16" xr:uid="{00000000-0005-0000-0000-00000B000000}"/>
    <cellStyle name="60% - Accent1 2" xfId="17" xr:uid="{00000000-0005-0000-0000-00000C000000}"/>
    <cellStyle name="60% - Accent2 2" xfId="18" xr:uid="{00000000-0005-0000-0000-00000D000000}"/>
    <cellStyle name="60% - Accent3 2" xfId="19" xr:uid="{00000000-0005-0000-0000-00000E000000}"/>
    <cellStyle name="60% - Accent4 2" xfId="20" xr:uid="{00000000-0005-0000-0000-00000F000000}"/>
    <cellStyle name="60% - Accent5 2" xfId="21" xr:uid="{00000000-0005-0000-0000-000010000000}"/>
    <cellStyle name="60% - Accent6 2" xfId="22" xr:uid="{00000000-0005-0000-0000-000011000000}"/>
    <cellStyle name="Accent1 2" xfId="23" xr:uid="{00000000-0005-0000-0000-000012000000}"/>
    <cellStyle name="Accent2 2" xfId="24" xr:uid="{00000000-0005-0000-0000-000013000000}"/>
    <cellStyle name="Accent3 2" xfId="25" xr:uid="{00000000-0005-0000-0000-000014000000}"/>
    <cellStyle name="Accent4 2" xfId="26" xr:uid="{00000000-0005-0000-0000-000015000000}"/>
    <cellStyle name="Accent5 2" xfId="27" xr:uid="{00000000-0005-0000-0000-000016000000}"/>
    <cellStyle name="Accent6 2" xfId="28" xr:uid="{00000000-0005-0000-0000-000017000000}"/>
    <cellStyle name="Bad 2" xfId="29" xr:uid="{00000000-0005-0000-0000-000018000000}"/>
    <cellStyle name="Calculation 2" xfId="30" xr:uid="{00000000-0005-0000-0000-000019000000}"/>
    <cellStyle name="Check Cell 2" xfId="31" xr:uid="{00000000-0005-0000-0000-00001A000000}"/>
    <cellStyle name="Comma" xfId="1" builtinId="3"/>
    <cellStyle name="Explanatory Text 2" xfId="32" xr:uid="{00000000-0005-0000-0000-00001D000000}"/>
    <cellStyle name="Good 2" xfId="33" xr:uid="{00000000-0005-0000-0000-00001E000000}"/>
    <cellStyle name="Heading 1 2" xfId="34" xr:uid="{00000000-0005-0000-0000-00001F000000}"/>
    <cellStyle name="Heading 2 2" xfId="35" xr:uid="{00000000-0005-0000-0000-000020000000}"/>
    <cellStyle name="Heading 3 2" xfId="36" xr:uid="{00000000-0005-0000-0000-000021000000}"/>
    <cellStyle name="Heading 4 2" xfId="37" xr:uid="{00000000-0005-0000-0000-000022000000}"/>
    <cellStyle name="Input 2" xfId="38" xr:uid="{00000000-0005-0000-0000-000023000000}"/>
    <cellStyle name="Linked Cell 2" xfId="39" xr:uid="{00000000-0005-0000-0000-000024000000}"/>
    <cellStyle name="Neutral 2" xfId="40" xr:uid="{00000000-0005-0000-0000-000025000000}"/>
    <cellStyle name="Normal" xfId="0" builtinId="0"/>
    <cellStyle name="Normal 2" xfId="4" xr:uid="{00000000-0005-0000-0000-000027000000}"/>
    <cellStyle name="Normal 3" xfId="3" xr:uid="{00000000-0005-0000-0000-000028000000}"/>
    <cellStyle name="Normal 4" xfId="45" xr:uid="{00000000-0005-0000-0000-000029000000}"/>
    <cellStyle name="Normal 5" xfId="46" xr:uid="{00000000-0005-0000-0000-00005A000000}"/>
    <cellStyle name="Normal 6" xfId="47" xr:uid="{E456BB86-26B3-4507-9E88-FF5CE33C0245}"/>
    <cellStyle name="Normal 7" xfId="48" xr:uid="{53AD3997-C6F5-4419-A4C6-E26A31342AB1}"/>
    <cellStyle name="Note 2" xfId="41" xr:uid="{00000000-0005-0000-0000-00002A000000}"/>
    <cellStyle name="Output 2" xfId="42" xr:uid="{00000000-0005-0000-0000-00002B000000}"/>
    <cellStyle name="Title" xfId="2" builtinId="15" customBuiltin="1"/>
    <cellStyle name="Total 2" xfId="43" xr:uid="{00000000-0005-0000-0000-00002E000000}"/>
    <cellStyle name="Warning Text 2" xfId="44" xr:uid="{00000000-0005-0000-0000-00002F000000}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11" Type="http://schemas.openxmlformats.org/officeDocument/2006/relationships/customXml" Target="../customXml/item2.xml"/><Relationship Id="rId5" Type="http://schemas.openxmlformats.org/officeDocument/2006/relationships/theme" Target="theme/theme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525780</xdr:colOff>
      <xdr:row>1</xdr:row>
      <xdr:rowOff>91440</xdr:rowOff>
    </xdr:from>
    <xdr:ext cx="12913343" cy="9737025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525780" y="253365"/>
          <a:ext cx="12913343" cy="9737025"/>
        </a:xfrm>
        <a:prstGeom prst="rect">
          <a:avLst/>
        </a:prstGeom>
        <a:solidFill>
          <a:schemeClr val="bg1"/>
        </a:solidFill>
        <a:ln>
          <a:solidFill>
            <a:srgbClr val="0070C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 b="1">
              <a:solidFill>
                <a:schemeClr val="tx1"/>
              </a:solidFill>
              <a:latin typeface="+mn-lt"/>
              <a:ea typeface="+mn-ea"/>
              <a:cs typeface="+mn-cs"/>
            </a:rPr>
            <a:t>SELECT</a:t>
          </a:r>
        </a:p>
        <a:p>
          <a:r>
            <a:rPr lang="en-US" sz="1100" b="1">
              <a:solidFill>
                <a:schemeClr val="tx1"/>
              </a:solidFill>
              <a:latin typeface="+mn-lt"/>
              <a:ea typeface="+mn-ea"/>
              <a:cs typeface="+mn-cs"/>
            </a:rPr>
            <a:t>	TO_CHAR(ADD_MONTHS(HCFProdViews.ClaimHeaderV.ServiceEndDate, 3), 'MM') FFMonth,</a:t>
          </a:r>
        </a:p>
        <a:p>
          <a:r>
            <a:rPr lang="en-US" sz="1100" b="1">
              <a:solidFill>
                <a:schemeClr val="tx1"/>
              </a:solidFill>
              <a:latin typeface="+mn-lt"/>
              <a:ea typeface="+mn-ea"/>
              <a:cs typeface="+mn-cs"/>
            </a:rPr>
            <a:t>	TO_CHAR(HCFProdViews.ClaimHeaderV.ServiceEndDate, 'MM/YYYY') ServiceMonth,</a:t>
          </a:r>
        </a:p>
        <a:p>
          <a:r>
            <a:rPr lang="en-US" sz="1100" b="1">
              <a:solidFill>
                <a:schemeClr val="tx1"/>
              </a:solidFill>
              <a:latin typeface="+mn-lt"/>
              <a:ea typeface="+mn-ea"/>
              <a:cs typeface="+mn-cs"/>
            </a:rPr>
            <a:t>	CASE</a:t>
          </a:r>
        </a:p>
        <a:p>
          <a:r>
            <a:rPr lang="en-US" sz="1100" b="1">
              <a:solidFill>
                <a:schemeClr val="tx1"/>
              </a:solidFill>
              <a:latin typeface="+mn-lt"/>
              <a:ea typeface="+mn-ea"/>
              <a:cs typeface="+mn-cs"/>
            </a:rPr>
            <a:t>		WHEN HCFProdViews.ClaimHeaderV.ProviderCountyCd IN ('03') THEN 'Cache'</a:t>
          </a:r>
        </a:p>
        <a:p>
          <a:r>
            <a:rPr lang="en-US" sz="1100" b="1">
              <a:solidFill>
                <a:schemeClr val="tx1"/>
              </a:solidFill>
              <a:latin typeface="+mn-lt"/>
              <a:ea typeface="+mn-ea"/>
              <a:cs typeface="+mn-cs"/>
            </a:rPr>
            <a:t>		WHEN HCFProdViews.ClaimHeaderV.ProviderCountyCd IN ('12', '25') THEN 'Juab / Utah'</a:t>
          </a:r>
        </a:p>
        <a:p>
          <a:r>
            <a:rPr lang="en-US" sz="1100" b="1">
              <a:solidFill>
                <a:schemeClr val="tx1"/>
              </a:solidFill>
              <a:latin typeface="+mn-lt"/>
              <a:ea typeface="+mn-ea"/>
              <a:cs typeface="+mn-cs"/>
            </a:rPr>
            <a:t>		WHEN HCFProdViews.ClaimHeaderV.ProviderCountyCd IN ('18', '22', '23') THEN 'Salt Lake / Summit / Tooele'</a:t>
          </a:r>
        </a:p>
        <a:p>
          <a:r>
            <a:rPr lang="en-US" sz="1100" b="1">
              <a:solidFill>
                <a:schemeClr val="tx1"/>
              </a:solidFill>
              <a:latin typeface="+mn-lt"/>
              <a:ea typeface="+mn-ea"/>
              <a:cs typeface="+mn-cs"/>
            </a:rPr>
            <a:t>		WHEN HCFProdViews.ClaimHeaderV.ProviderCountyCd IN ('27') THEN 'Washington'</a:t>
          </a:r>
        </a:p>
        <a:p>
          <a:r>
            <a:rPr lang="en-US" sz="1100" b="1">
              <a:solidFill>
                <a:schemeClr val="tx1"/>
              </a:solidFill>
              <a:latin typeface="+mn-lt"/>
              <a:ea typeface="+mn-ea"/>
              <a:cs typeface="+mn-cs"/>
            </a:rPr>
            <a:t>		WHEN HCFProdViews.ClaimHeaderV.ProviderCountyCd IN ('06', '29', '15')  THEN 'Davis / Weber / Morgan'</a:t>
          </a:r>
        </a:p>
        <a:p>
          <a:r>
            <a:rPr lang="en-US" sz="1100" b="1">
              <a:solidFill>
                <a:schemeClr val="tx1"/>
              </a:solidFill>
              <a:latin typeface="+mn-lt"/>
              <a:ea typeface="+mn-ea"/>
              <a:cs typeface="+mn-cs"/>
            </a:rPr>
            <a:t>    ELSE</a:t>
          </a:r>
        </a:p>
        <a:p>
          <a:r>
            <a:rPr lang="en-US" sz="1100" b="1">
              <a:solidFill>
                <a:schemeClr val="tx1"/>
              </a:solidFill>
              <a:latin typeface="+mn-lt"/>
              <a:ea typeface="+mn-ea"/>
              <a:cs typeface="+mn-cs"/>
            </a:rPr>
            <a:t>        'Other'</a:t>
          </a:r>
        </a:p>
        <a:p>
          <a:r>
            <a:rPr lang="en-US" sz="1100" b="1">
              <a:solidFill>
                <a:schemeClr val="tx1"/>
              </a:solidFill>
              <a:latin typeface="+mn-lt"/>
              <a:ea typeface="+mn-ea"/>
              <a:cs typeface="+mn-cs"/>
            </a:rPr>
            <a:t>	END County,</a:t>
          </a:r>
        </a:p>
        <a:p>
          <a:r>
            <a:rPr lang="en-US" sz="1100" b="1">
              <a:solidFill>
                <a:schemeClr val="tx1"/>
              </a:solidFill>
              <a:latin typeface="+mn-lt"/>
              <a:ea typeface="+mn-ea"/>
              <a:cs typeface="+mn-cs"/>
            </a:rPr>
            <a:t>	HCFProdViews.ClaimDetailLinesV.ProcedureCode,</a:t>
          </a:r>
        </a:p>
        <a:p>
          <a:r>
            <a:rPr lang="en-US" sz="1100" b="1">
              <a:solidFill>
                <a:schemeClr val="tx1"/>
              </a:solidFill>
              <a:latin typeface="+mn-lt"/>
              <a:ea typeface="+mn-ea"/>
              <a:cs typeface="+mn-cs"/>
            </a:rPr>
            <a:t>	Sum (HCFProdViews.ClaimDetailLinesV.UnitsofService) TotalUnits</a:t>
          </a:r>
        </a:p>
        <a:p>
          <a:r>
            <a:rPr lang="en-US" sz="1100" b="1">
              <a:solidFill>
                <a:schemeClr val="tx1"/>
              </a:solidFill>
              <a:latin typeface="+mn-lt"/>
              <a:ea typeface="+mn-ea"/>
              <a:cs typeface="+mn-cs"/>
            </a:rPr>
            <a:t>    </a:t>
          </a:r>
        </a:p>
        <a:p>
          <a:r>
            <a:rPr lang="en-US" sz="1100" b="1">
              <a:solidFill>
                <a:schemeClr val="tx1"/>
              </a:solidFill>
              <a:latin typeface="+mn-lt"/>
              <a:ea typeface="+mn-ea"/>
              <a:cs typeface="+mn-cs"/>
            </a:rPr>
            <a:t>FROM</a:t>
          </a:r>
        </a:p>
        <a:p>
          <a:r>
            <a:rPr lang="en-US" sz="1100" b="1">
              <a:solidFill>
                <a:schemeClr val="tx1"/>
              </a:solidFill>
              <a:latin typeface="+mn-lt"/>
              <a:ea typeface="+mn-ea"/>
              <a:cs typeface="+mn-cs"/>
            </a:rPr>
            <a:t>	HCFProdViews.ClaimHeaderV</a:t>
          </a:r>
        </a:p>
        <a:p>
          <a:r>
            <a:rPr lang="en-US" sz="1100" b="1">
              <a:solidFill>
                <a:schemeClr val="tx1"/>
              </a:solidFill>
              <a:latin typeface="+mn-lt"/>
              <a:ea typeface="+mn-ea"/>
              <a:cs typeface="+mn-cs"/>
            </a:rPr>
            <a:t>    </a:t>
          </a:r>
        </a:p>
        <a:p>
          <a:r>
            <a:rPr lang="en-US" sz="1100" b="1">
              <a:solidFill>
                <a:schemeClr val="tx1"/>
              </a:solidFill>
              <a:latin typeface="+mn-lt"/>
              <a:ea typeface="+mn-ea"/>
              <a:cs typeface="+mn-cs"/>
            </a:rPr>
            <a:t>INNER JOIN</a:t>
          </a:r>
        </a:p>
        <a:p>
          <a:r>
            <a:rPr lang="en-US" sz="1100" b="1">
              <a:solidFill>
                <a:schemeClr val="tx1"/>
              </a:solidFill>
              <a:latin typeface="+mn-lt"/>
              <a:ea typeface="+mn-ea"/>
              <a:cs typeface="+mn-cs"/>
            </a:rPr>
            <a:t>	HCFProdViews.ClaimDetailLinesV</a:t>
          </a:r>
        </a:p>
        <a:p>
          <a:r>
            <a:rPr lang="en-US" sz="1100" b="1">
              <a:solidFill>
                <a:schemeClr val="tx1"/>
              </a:solidFill>
              <a:latin typeface="+mn-lt"/>
              <a:ea typeface="+mn-ea"/>
              <a:cs typeface="+mn-cs"/>
            </a:rPr>
            <a:t>    On HCFProdViews.ClaimHeaderV.TCN = HCFProdViews.ClaimDetailLinesV.TCN</a:t>
          </a:r>
        </a:p>
        <a:p>
          <a:r>
            <a:rPr lang="en-US" sz="1100" b="1">
              <a:solidFill>
                <a:schemeClr val="tx1"/>
              </a:solidFill>
              <a:latin typeface="+mn-lt"/>
              <a:ea typeface="+mn-ea"/>
              <a:cs typeface="+mn-cs"/>
            </a:rPr>
            <a:t>    </a:t>
          </a:r>
        </a:p>
        <a:p>
          <a:r>
            <a:rPr lang="en-US" sz="1100" b="1">
              <a:solidFill>
                <a:schemeClr val="tx1"/>
              </a:solidFill>
              <a:latin typeface="+mn-lt"/>
              <a:ea typeface="+mn-ea"/>
              <a:cs typeface="+mn-cs"/>
            </a:rPr>
            <a:t>WHERE</a:t>
          </a:r>
        </a:p>
        <a:p>
          <a:r>
            <a:rPr lang="en-US" sz="1100" b="1">
              <a:solidFill>
                <a:schemeClr val="tx1"/>
              </a:solidFill>
              <a:latin typeface="+mn-lt"/>
              <a:ea typeface="+mn-ea"/>
              <a:cs typeface="+mn-cs"/>
            </a:rPr>
            <a:t>	HCFProdViews.ClaimHeaderV.AccountingCd IN ('0','A','B','C','D','E','F') and </a:t>
          </a:r>
        </a:p>
        <a:p>
          <a:r>
            <a:rPr lang="en-US" sz="1100" b="1">
              <a:solidFill>
                <a:schemeClr val="tx1"/>
              </a:solidFill>
              <a:latin typeface="+mn-lt"/>
              <a:ea typeface="+mn-ea"/>
              <a:cs typeface="+mn-cs"/>
            </a:rPr>
            <a:t>	HCFProdViews.ClaimHeaderV.ClaimStatus = 'M' and</a:t>
          </a:r>
        </a:p>
        <a:p>
          <a:r>
            <a:rPr lang="en-US" sz="1100" b="1">
              <a:solidFill>
                <a:schemeClr val="tx1"/>
              </a:solidFill>
              <a:latin typeface="+mn-lt"/>
              <a:ea typeface="+mn-ea"/>
              <a:cs typeface="+mn-cs"/>
            </a:rPr>
            <a:t>	HCFProdViews.ClaimHeaderV.RecordCode &lt;&gt; '67' and</a:t>
          </a:r>
        </a:p>
        <a:p>
          <a:r>
            <a:rPr lang="en-US" sz="1100" b="1">
              <a:solidFill>
                <a:schemeClr val="tx1"/>
              </a:solidFill>
              <a:latin typeface="+mn-lt"/>
              <a:ea typeface="+mn-ea"/>
              <a:cs typeface="+mn-cs"/>
            </a:rPr>
            <a:t>	HCFProdViews.ClaimHeaderV.FinalClaimInd = 'Y' and </a:t>
          </a:r>
        </a:p>
        <a:p>
          <a:r>
            <a:rPr lang="en-US" sz="1100" b="1">
              <a:solidFill>
                <a:schemeClr val="tx1"/>
              </a:solidFill>
              <a:latin typeface="+mn-lt"/>
              <a:ea typeface="+mn-ea"/>
              <a:cs typeface="+mn-cs"/>
            </a:rPr>
            <a:t>	HCFProdViews.ClaimHeaderV.ServiceEndDate BETWEEN TO_DATE(TO_CHAR(SYSDATE, 'YYYY')-2 || '-10-01', 'YYYY-MM-DD') AND TO_DATE(TO_CHAR(SYSDATE, 'YYYY')-1 || '-09-30', 'YYYY-MM-DD') AND</a:t>
          </a:r>
        </a:p>
        <a:p>
          <a:r>
            <a:rPr lang="en-US" sz="1100" b="1">
              <a:solidFill>
                <a:schemeClr val="tx1"/>
              </a:solidFill>
              <a:latin typeface="+mn-lt"/>
              <a:ea typeface="+mn-ea"/>
              <a:cs typeface="+mn-cs"/>
            </a:rPr>
            <a:t>	HCFProdViews.ClaimDetailLinesV.AllowedChargeSource NOT IN ('K','N','1','U','X','Y','Z') and</a:t>
          </a:r>
        </a:p>
        <a:p>
          <a:r>
            <a:rPr lang="en-US" sz="1100" b="1">
              <a:solidFill>
                <a:schemeClr val="tx1"/>
              </a:solidFill>
              <a:latin typeface="+mn-lt"/>
              <a:ea typeface="+mn-ea"/>
              <a:cs typeface="+mn-cs"/>
            </a:rPr>
            <a:t>	HCFProdViews.ClaimDetailLinesV.ProcedureCode IN ('T2042', 'T2043', 'T2044', 'T2045', 'T2046')</a:t>
          </a:r>
        </a:p>
        <a:p>
          <a:endParaRPr lang="en-US" sz="1100" b="1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en-US" sz="1100" b="1">
              <a:solidFill>
                <a:schemeClr val="tx1"/>
              </a:solidFill>
              <a:latin typeface="+mn-lt"/>
              <a:ea typeface="+mn-ea"/>
              <a:cs typeface="+mn-cs"/>
            </a:rPr>
            <a:t>GROUP BY</a:t>
          </a:r>
        </a:p>
        <a:p>
          <a:r>
            <a:rPr lang="en-US" sz="1100" b="1">
              <a:solidFill>
                <a:schemeClr val="tx1"/>
              </a:solidFill>
              <a:latin typeface="+mn-lt"/>
              <a:ea typeface="+mn-ea"/>
              <a:cs typeface="+mn-cs"/>
            </a:rPr>
            <a:t>	TO_CHAR(ADD_MONTHS(HCFProdViews.ClaimHeaderV.ServiceEndDate, 3), 'MM'),</a:t>
          </a:r>
        </a:p>
        <a:p>
          <a:r>
            <a:rPr lang="en-US" sz="1100" b="1">
              <a:solidFill>
                <a:schemeClr val="tx1"/>
              </a:solidFill>
              <a:latin typeface="+mn-lt"/>
              <a:ea typeface="+mn-ea"/>
              <a:cs typeface="+mn-cs"/>
            </a:rPr>
            <a:t>	TO_CHAR(HCFProdViews.ClaimHeaderV.ServiceEndDate, 'MM/YYYY'),</a:t>
          </a:r>
        </a:p>
        <a:p>
          <a:r>
            <a:rPr lang="en-US" sz="1100" b="1">
              <a:solidFill>
                <a:schemeClr val="tx1"/>
              </a:solidFill>
              <a:latin typeface="+mn-lt"/>
              <a:ea typeface="+mn-ea"/>
              <a:cs typeface="+mn-cs"/>
            </a:rPr>
            <a:t>	CASE</a:t>
          </a:r>
        </a:p>
        <a:p>
          <a:r>
            <a:rPr lang="en-US" sz="1100" b="1">
              <a:solidFill>
                <a:schemeClr val="tx1"/>
              </a:solidFill>
              <a:latin typeface="+mn-lt"/>
              <a:ea typeface="+mn-ea"/>
              <a:cs typeface="+mn-cs"/>
            </a:rPr>
            <a:t>		WHEN HCFProdViews.ClaimHeaderV.ProviderCountyCd IN ('03') THEN 'Cache'</a:t>
          </a:r>
        </a:p>
        <a:p>
          <a:r>
            <a:rPr lang="en-US" sz="1100" b="1">
              <a:solidFill>
                <a:schemeClr val="tx1"/>
              </a:solidFill>
              <a:latin typeface="+mn-lt"/>
              <a:ea typeface="+mn-ea"/>
              <a:cs typeface="+mn-cs"/>
            </a:rPr>
            <a:t>		WHEN HCFProdViews.ClaimHeaderV.ProviderCountyCd IN ('12', '25') THEN 'Juab / Utah'</a:t>
          </a:r>
        </a:p>
        <a:p>
          <a:r>
            <a:rPr lang="en-US" sz="1100" b="1">
              <a:solidFill>
                <a:schemeClr val="tx1"/>
              </a:solidFill>
              <a:latin typeface="+mn-lt"/>
              <a:ea typeface="+mn-ea"/>
              <a:cs typeface="+mn-cs"/>
            </a:rPr>
            <a:t>		WHEN HCFProdViews.ClaimHeaderV.ProviderCountyCd IN ('18', '22', '23') THEN 'Salt Lake / Summit / Tooele'</a:t>
          </a:r>
        </a:p>
        <a:p>
          <a:r>
            <a:rPr lang="en-US" sz="1100" b="1">
              <a:solidFill>
                <a:schemeClr val="tx1"/>
              </a:solidFill>
              <a:latin typeface="+mn-lt"/>
              <a:ea typeface="+mn-ea"/>
              <a:cs typeface="+mn-cs"/>
            </a:rPr>
            <a:t>		WHEN HCFProdViews.ClaimHeaderV.ProviderCountyCd IN ('27') THEN 'Washington'</a:t>
          </a:r>
        </a:p>
        <a:p>
          <a:r>
            <a:rPr lang="en-US" sz="1100" b="1">
              <a:solidFill>
                <a:schemeClr val="tx1"/>
              </a:solidFill>
              <a:latin typeface="+mn-lt"/>
              <a:ea typeface="+mn-ea"/>
              <a:cs typeface="+mn-cs"/>
            </a:rPr>
            <a:t>		WHEN HCFProdViews.ClaimHeaderV.ProviderCountyCd IN ('06', '29', '15')  THEN 'Davis / Weber / Morgan'</a:t>
          </a:r>
        </a:p>
        <a:p>
          <a:r>
            <a:rPr lang="en-US" sz="1100" b="1">
              <a:solidFill>
                <a:schemeClr val="tx1"/>
              </a:solidFill>
              <a:latin typeface="+mn-lt"/>
              <a:ea typeface="+mn-ea"/>
              <a:cs typeface="+mn-cs"/>
            </a:rPr>
            <a:t>    ELSE</a:t>
          </a:r>
        </a:p>
        <a:p>
          <a:r>
            <a:rPr lang="en-US" sz="1100" b="1">
              <a:solidFill>
                <a:schemeClr val="tx1"/>
              </a:solidFill>
              <a:latin typeface="+mn-lt"/>
              <a:ea typeface="+mn-ea"/>
              <a:cs typeface="+mn-cs"/>
            </a:rPr>
            <a:t>        'Other'</a:t>
          </a:r>
        </a:p>
        <a:p>
          <a:r>
            <a:rPr lang="en-US" sz="1100" b="1">
              <a:solidFill>
                <a:schemeClr val="tx1"/>
              </a:solidFill>
              <a:latin typeface="+mn-lt"/>
              <a:ea typeface="+mn-ea"/>
              <a:cs typeface="+mn-cs"/>
            </a:rPr>
            <a:t>	END,</a:t>
          </a:r>
        </a:p>
        <a:p>
          <a:r>
            <a:rPr lang="en-US" sz="1100" b="1">
              <a:solidFill>
                <a:schemeClr val="tx1"/>
              </a:solidFill>
              <a:latin typeface="+mn-lt"/>
              <a:ea typeface="+mn-ea"/>
              <a:cs typeface="+mn-cs"/>
            </a:rPr>
            <a:t>	HCFProdViews.ClaimDetailLinesV.ProcedureCode</a:t>
          </a:r>
        </a:p>
        <a:p>
          <a:endParaRPr lang="en-US" sz="1100" b="1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en-US" sz="1100" b="1">
              <a:solidFill>
                <a:schemeClr val="tx1"/>
              </a:solidFill>
              <a:latin typeface="+mn-lt"/>
              <a:ea typeface="+mn-ea"/>
              <a:cs typeface="+mn-cs"/>
            </a:rPr>
            <a:t>ORDER BY </a:t>
          </a:r>
        </a:p>
        <a:p>
          <a:r>
            <a:rPr lang="en-US" sz="1100" b="1">
              <a:solidFill>
                <a:schemeClr val="tx1"/>
              </a:solidFill>
              <a:latin typeface="+mn-lt"/>
              <a:ea typeface="+mn-ea"/>
              <a:cs typeface="+mn-cs"/>
            </a:rPr>
            <a:t>	TO_CHAR(ADD_MONTHS(HCFProdViews.ClaimHeaderV.ServiceEndDate, 3), 'MM'),</a:t>
          </a:r>
        </a:p>
        <a:p>
          <a:r>
            <a:rPr lang="en-US" sz="1100" b="1">
              <a:solidFill>
                <a:schemeClr val="tx1"/>
              </a:solidFill>
              <a:latin typeface="+mn-lt"/>
              <a:ea typeface="+mn-ea"/>
              <a:cs typeface="+mn-cs"/>
            </a:rPr>
            <a:t>	CASE</a:t>
          </a:r>
        </a:p>
        <a:p>
          <a:r>
            <a:rPr lang="en-US" sz="1100" b="1">
              <a:solidFill>
                <a:schemeClr val="tx1"/>
              </a:solidFill>
              <a:latin typeface="+mn-lt"/>
              <a:ea typeface="+mn-ea"/>
              <a:cs typeface="+mn-cs"/>
            </a:rPr>
            <a:t>		WHEN HCFProdViews.ClaimHeaderV.ProviderCountyCd IN ('03') THEN 'Cache'</a:t>
          </a:r>
        </a:p>
        <a:p>
          <a:r>
            <a:rPr lang="en-US" sz="1100" b="1">
              <a:solidFill>
                <a:schemeClr val="tx1"/>
              </a:solidFill>
              <a:latin typeface="+mn-lt"/>
              <a:ea typeface="+mn-ea"/>
              <a:cs typeface="+mn-cs"/>
            </a:rPr>
            <a:t>		WHEN HCFProdViews.ClaimHeaderV.ProviderCountyCd IN ('12', '25') THEN 'Juab / Utah'</a:t>
          </a:r>
        </a:p>
        <a:p>
          <a:r>
            <a:rPr lang="en-US" sz="1100" b="1">
              <a:solidFill>
                <a:schemeClr val="tx1"/>
              </a:solidFill>
              <a:latin typeface="+mn-lt"/>
              <a:ea typeface="+mn-ea"/>
              <a:cs typeface="+mn-cs"/>
            </a:rPr>
            <a:t>		WHEN HCFProdViews.ClaimHeaderV.ProviderCountyCd IN ('18', '22', '23') THEN 'Salt Lake / Summit / Tooele'</a:t>
          </a:r>
        </a:p>
        <a:p>
          <a:r>
            <a:rPr lang="en-US" sz="1100" b="1">
              <a:solidFill>
                <a:schemeClr val="tx1"/>
              </a:solidFill>
              <a:latin typeface="+mn-lt"/>
              <a:ea typeface="+mn-ea"/>
              <a:cs typeface="+mn-cs"/>
            </a:rPr>
            <a:t>		WHEN HCFProdViews.ClaimHeaderV.ProviderCountyCd IN ('27') THEN 'Washington'</a:t>
          </a:r>
        </a:p>
        <a:p>
          <a:r>
            <a:rPr lang="en-US" sz="1100" b="1">
              <a:solidFill>
                <a:schemeClr val="tx1"/>
              </a:solidFill>
              <a:latin typeface="+mn-lt"/>
              <a:ea typeface="+mn-ea"/>
              <a:cs typeface="+mn-cs"/>
            </a:rPr>
            <a:t>		WHEN HCFProdViews.ClaimHeaderV.ProviderCountyCd IN ('06', '29', '15')  THEN 'Davis / Weber / Morgan'</a:t>
          </a:r>
        </a:p>
        <a:p>
          <a:r>
            <a:rPr lang="en-US" sz="1100" b="1">
              <a:solidFill>
                <a:schemeClr val="tx1"/>
              </a:solidFill>
              <a:latin typeface="+mn-lt"/>
              <a:ea typeface="+mn-ea"/>
              <a:cs typeface="+mn-cs"/>
            </a:rPr>
            <a:t>    ELSE</a:t>
          </a:r>
        </a:p>
        <a:p>
          <a:r>
            <a:rPr lang="en-US" sz="1100" b="1">
              <a:solidFill>
                <a:schemeClr val="tx1"/>
              </a:solidFill>
              <a:latin typeface="+mn-lt"/>
              <a:ea typeface="+mn-ea"/>
              <a:cs typeface="+mn-cs"/>
            </a:rPr>
            <a:t>        'Other'</a:t>
          </a:r>
        </a:p>
        <a:p>
          <a:r>
            <a:rPr lang="en-US" sz="1100" b="1">
              <a:solidFill>
                <a:schemeClr val="tx1"/>
              </a:solidFill>
              <a:latin typeface="+mn-lt"/>
              <a:ea typeface="+mn-ea"/>
              <a:cs typeface="+mn-cs"/>
            </a:rPr>
            <a:t>	END</a:t>
          </a:r>
          <a:endParaRPr lang="en-US" sz="1100"/>
        </a:p>
      </xdr:txBody>
    </xdr:sp>
    <xdr:clientData/>
  </xdr:oneCellAnchor>
</xdr:wsDr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Query from HCF-DW" adjustColumnWidth="0" connectionId="1" xr16:uid="{00000000-0016-0000-0300-000000000000}" autoFormatId="16" applyNumberFormats="0" applyBorderFormats="0" applyFontFormats="0" applyPatternFormats="0" applyAlignmentFormats="0" applyWidthHeightFormats="0">
  <queryTableRefresh nextId="6">
    <queryTableFields count="5">
      <queryTableField id="1" name="FFMonth" tableColumnId="1"/>
      <queryTableField id="2" name="ServiceMonth" tableColumnId="2"/>
      <queryTableField id="3" name="County" tableColumnId="3"/>
      <queryTableField id="4" name="ProcedureCode" tableColumnId="4"/>
      <queryTableField id="5" name="TotalUnits" tableColumnId="5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_Query_from_HCF_DW" displayName="Table_Query_from_HCF_DW" ref="A1:E151" tableType="queryTable" totalsRowShown="0">
  <autoFilter ref="A1:E151" xr:uid="{00000000-0009-0000-0100-000001000000}"/>
  <tableColumns count="5">
    <tableColumn id="1" xr3:uid="{00000000-0010-0000-0000-000001000000}" uniqueName="1" name="FFMONTH" queryTableFieldId="1"/>
    <tableColumn id="2" xr3:uid="{00000000-0010-0000-0000-000002000000}" uniqueName="2" name="SERVICEMONTH" queryTableFieldId="2"/>
    <tableColumn id="3" xr3:uid="{00000000-0010-0000-0000-000003000000}" uniqueName="3" name="COUNTY" queryTableFieldId="3"/>
    <tableColumn id="4" xr3:uid="{00000000-0010-0000-0000-000004000000}" uniqueName="4" name="PROCEDURECODE" queryTableFieldId="4"/>
    <tableColumn id="5" xr3:uid="{00000000-0010-0000-0000-000005000000}" uniqueName="5" name="TOTALUNITS" queryTableFieldId="5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F65"/>
  <sheetViews>
    <sheetView showGridLines="0" tabSelected="1" zoomScale="85" zoomScaleNormal="85" workbookViewId="0">
      <selection sqref="A1:F1"/>
    </sheetView>
  </sheetViews>
  <sheetFormatPr defaultColWidth="8.88671875" defaultRowHeight="13.2" x14ac:dyDescent="0.25"/>
  <cols>
    <col min="1" max="1" width="26.44140625" customWidth="1"/>
    <col min="2" max="2" width="33.33203125" customWidth="1"/>
    <col min="3" max="3" width="50.44140625" bestFit="1" customWidth="1"/>
    <col min="4" max="4" width="26.5546875" customWidth="1"/>
    <col min="5" max="5" width="25.44140625" customWidth="1"/>
    <col min="6" max="6" width="19.33203125" bestFit="1" customWidth="1"/>
    <col min="8" max="8" width="22.88671875" customWidth="1"/>
  </cols>
  <sheetData>
    <row r="1" spans="1:6" ht="28.2" x14ac:dyDescent="0.5">
      <c r="A1" s="49" t="s">
        <v>21</v>
      </c>
      <c r="B1" s="49"/>
      <c r="C1" s="49"/>
      <c r="D1" s="49"/>
      <c r="E1" s="49"/>
      <c r="F1" s="49"/>
    </row>
    <row r="2" spans="1:6" ht="28.2" x14ac:dyDescent="0.5">
      <c r="A2" s="49" t="s">
        <v>92</v>
      </c>
      <c r="B2" s="49"/>
      <c r="C2" s="49"/>
      <c r="D2" s="49"/>
      <c r="E2" s="49"/>
      <c r="F2" s="49"/>
    </row>
    <row r="4" spans="1:6" ht="23.1" customHeight="1" x14ac:dyDescent="0.25">
      <c r="A4" s="50" t="s">
        <v>5</v>
      </c>
      <c r="B4" s="50"/>
      <c r="C4" s="31">
        <v>2024</v>
      </c>
      <c r="E4" s="4"/>
      <c r="F4" s="24"/>
    </row>
    <row r="5" spans="1:6" ht="36" customHeight="1" x14ac:dyDescent="0.3">
      <c r="A5" s="29"/>
      <c r="B5" s="28" t="s">
        <v>23</v>
      </c>
      <c r="C5" s="29" t="s">
        <v>12</v>
      </c>
      <c r="D5" s="12" t="s">
        <v>35</v>
      </c>
      <c r="E5" s="12" t="s">
        <v>36</v>
      </c>
      <c r="F5" s="12" t="s">
        <v>93</v>
      </c>
    </row>
    <row r="6" spans="1:6" ht="19.2" customHeight="1" x14ac:dyDescent="0.25">
      <c r="A6" s="44"/>
      <c r="B6" s="3" t="s">
        <v>55</v>
      </c>
      <c r="C6" s="3" t="s">
        <v>62</v>
      </c>
      <c r="D6" s="42">
        <v>144.1</v>
      </c>
      <c r="E6" s="42">
        <v>74.230000000000018</v>
      </c>
      <c r="F6" s="42">
        <v>218.33</v>
      </c>
    </row>
    <row r="7" spans="1:6" ht="19.2" customHeight="1" x14ac:dyDescent="0.25">
      <c r="A7" s="44"/>
      <c r="B7" s="3" t="s">
        <v>56</v>
      </c>
      <c r="C7" s="3" t="s">
        <v>63</v>
      </c>
      <c r="D7" s="42">
        <v>113.75</v>
      </c>
      <c r="E7" s="42">
        <v>58.6</v>
      </c>
      <c r="F7" s="42">
        <v>172.35</v>
      </c>
    </row>
    <row r="8" spans="1:6" ht="19.2" customHeight="1" x14ac:dyDescent="0.25">
      <c r="A8" s="44"/>
      <c r="B8" s="3" t="s">
        <v>26</v>
      </c>
      <c r="C8" s="3" t="s">
        <v>58</v>
      </c>
      <c r="D8" s="42">
        <v>49.05</v>
      </c>
      <c r="E8" s="42">
        <v>16.18</v>
      </c>
      <c r="F8" s="42">
        <v>65.22999999999999</v>
      </c>
    </row>
    <row r="9" spans="1:6" ht="19.2" customHeight="1" x14ac:dyDescent="0.25">
      <c r="A9" s="44"/>
      <c r="B9" s="3" t="s">
        <v>25</v>
      </c>
      <c r="C9" s="3" t="s">
        <v>59</v>
      </c>
      <c r="D9" s="43">
        <v>309.7</v>
      </c>
      <c r="E9" s="43">
        <v>198.00999999999996</v>
      </c>
      <c r="F9" s="42">
        <v>507.70999999999992</v>
      </c>
    </row>
    <row r="10" spans="1:6" ht="19.2" customHeight="1" x14ac:dyDescent="0.25">
      <c r="A10" s="44"/>
      <c r="B10" s="3" t="s">
        <v>27</v>
      </c>
      <c r="C10" s="3" t="s">
        <v>60</v>
      </c>
      <c r="D10" s="42">
        <v>727.27</v>
      </c>
      <c r="E10" s="42">
        <v>418.03999999999996</v>
      </c>
      <c r="F10" s="42">
        <v>1145.31</v>
      </c>
    </row>
    <row r="11" spans="1:6" ht="19.2" customHeight="1" x14ac:dyDescent="0.25">
      <c r="A11" s="1"/>
      <c r="B11" s="3" t="s">
        <v>64</v>
      </c>
      <c r="C11" s="3" t="s">
        <v>61</v>
      </c>
      <c r="D11" s="42">
        <v>12.262499999999999</v>
      </c>
      <c r="E11" s="42">
        <v>4.0449999999999999</v>
      </c>
      <c r="F11" s="42">
        <v>16.307499999999997</v>
      </c>
    </row>
    <row r="12" spans="1:6" x14ac:dyDescent="0.25">
      <c r="A12" s="1"/>
      <c r="B12" s="1"/>
    </row>
    <row r="13" spans="1:6" s="2" customFormat="1" ht="59.7" customHeight="1" x14ac:dyDescent="0.3">
      <c r="A13" s="10" t="s">
        <v>0</v>
      </c>
      <c r="B13" s="11" t="s">
        <v>94</v>
      </c>
      <c r="C13" s="11" t="s">
        <v>95</v>
      </c>
      <c r="D13" s="11" t="s">
        <v>96</v>
      </c>
      <c r="E13" s="11" t="s">
        <v>97</v>
      </c>
      <c r="F13" s="11" t="s">
        <v>98</v>
      </c>
    </row>
    <row r="14" spans="1:6" ht="15.6" x14ac:dyDescent="0.3">
      <c r="A14" s="8" t="s">
        <v>11</v>
      </c>
      <c r="B14" s="9"/>
      <c r="C14" s="9"/>
      <c r="D14" s="9"/>
      <c r="E14" s="9"/>
      <c r="F14" s="39"/>
    </row>
    <row r="15" spans="1:6" x14ac:dyDescent="0.25">
      <c r="A15" s="3" t="s">
        <v>62</v>
      </c>
      <c r="B15" s="14">
        <v>144.1</v>
      </c>
      <c r="C15" s="13">
        <v>0.91150000000000009</v>
      </c>
      <c r="D15" s="14">
        <v>131.34715</v>
      </c>
      <c r="E15" s="14">
        <v>74.230000000000018</v>
      </c>
      <c r="F15" s="21">
        <v>205.57715000000002</v>
      </c>
    </row>
    <row r="16" spans="1:6" x14ac:dyDescent="0.25">
      <c r="A16" s="3" t="s">
        <v>63</v>
      </c>
      <c r="B16" s="14">
        <v>113.75</v>
      </c>
      <c r="C16" s="13">
        <v>0.91150000000000009</v>
      </c>
      <c r="D16" s="14">
        <v>103.683125</v>
      </c>
      <c r="E16" s="14">
        <v>58.6</v>
      </c>
      <c r="F16" s="21">
        <v>162.28312500000001</v>
      </c>
    </row>
    <row r="17" spans="1:6" x14ac:dyDescent="0.25">
      <c r="A17" s="3" t="s">
        <v>58</v>
      </c>
      <c r="B17" s="14">
        <v>49.05</v>
      </c>
      <c r="C17" s="13">
        <v>0.91150000000000009</v>
      </c>
      <c r="D17" s="14">
        <v>44.709074999999999</v>
      </c>
      <c r="E17" s="14">
        <v>16.18</v>
      </c>
      <c r="F17" s="21">
        <v>60.889074999999998</v>
      </c>
    </row>
    <row r="18" spans="1:6" x14ac:dyDescent="0.25">
      <c r="A18" s="3" t="s">
        <v>59</v>
      </c>
      <c r="B18" s="14">
        <v>309.7</v>
      </c>
      <c r="C18" s="13">
        <v>0.91150000000000009</v>
      </c>
      <c r="D18" s="14">
        <v>282.29155000000003</v>
      </c>
      <c r="E18" s="14">
        <v>198.00999999999996</v>
      </c>
      <c r="F18" s="21">
        <v>480.30155000000002</v>
      </c>
    </row>
    <row r="19" spans="1:6" x14ac:dyDescent="0.25">
      <c r="A19" s="3" t="s">
        <v>60</v>
      </c>
      <c r="B19" s="14">
        <v>727.27</v>
      </c>
      <c r="C19" s="13">
        <v>0.91150000000000009</v>
      </c>
      <c r="D19" s="14">
        <v>662.90660500000001</v>
      </c>
      <c r="E19" s="14">
        <v>418.03999999999996</v>
      </c>
      <c r="F19" s="21">
        <v>1080.9466050000001</v>
      </c>
    </row>
    <row r="20" spans="1:6" x14ac:dyDescent="0.25">
      <c r="A20" s="3" t="s">
        <v>61</v>
      </c>
      <c r="B20" s="14">
        <v>12.262499999999999</v>
      </c>
      <c r="C20" s="13">
        <v>0.91150000000000009</v>
      </c>
      <c r="D20" s="14">
        <v>11.17726875</v>
      </c>
      <c r="E20" s="14">
        <v>4.0449999999999999</v>
      </c>
      <c r="F20" s="21">
        <v>15.22226875</v>
      </c>
    </row>
    <row r="21" spans="1:6" ht="15.6" x14ac:dyDescent="0.3">
      <c r="A21" s="8" t="s">
        <v>19</v>
      </c>
      <c r="B21" s="7"/>
      <c r="C21" s="7"/>
      <c r="D21" s="7"/>
      <c r="E21" s="7"/>
      <c r="F21" s="39"/>
    </row>
    <row r="22" spans="1:6" x14ac:dyDescent="0.25">
      <c r="A22" s="3" t="s">
        <v>62</v>
      </c>
      <c r="B22" s="14">
        <v>144.1</v>
      </c>
      <c r="C22" s="13">
        <v>0.91190000000000004</v>
      </c>
      <c r="D22" s="14">
        <v>131.40478999999999</v>
      </c>
      <c r="E22" s="14">
        <v>74.230000000000018</v>
      </c>
      <c r="F22" s="21">
        <v>205.63479000000001</v>
      </c>
    </row>
    <row r="23" spans="1:6" x14ac:dyDescent="0.25">
      <c r="A23" s="3" t="s">
        <v>63</v>
      </c>
      <c r="B23" s="14">
        <v>113.75</v>
      </c>
      <c r="C23" s="13">
        <v>0.91190000000000004</v>
      </c>
      <c r="D23" s="14">
        <v>103.72862500000001</v>
      </c>
      <c r="E23" s="14">
        <v>58.6</v>
      </c>
      <c r="F23" s="21">
        <v>162.32862500000002</v>
      </c>
    </row>
    <row r="24" spans="1:6" x14ac:dyDescent="0.25">
      <c r="A24" s="3" t="s">
        <v>58</v>
      </c>
      <c r="B24" s="14">
        <v>49.05</v>
      </c>
      <c r="C24" s="13">
        <v>0.91190000000000004</v>
      </c>
      <c r="D24" s="14">
        <v>44.728695000000002</v>
      </c>
      <c r="E24" s="14">
        <v>16.18</v>
      </c>
      <c r="F24" s="21">
        <v>60.908695000000002</v>
      </c>
    </row>
    <row r="25" spans="1:6" x14ac:dyDescent="0.25">
      <c r="A25" s="3" t="s">
        <v>59</v>
      </c>
      <c r="B25" s="14">
        <v>309.7</v>
      </c>
      <c r="C25" s="13">
        <v>0.91190000000000004</v>
      </c>
      <c r="D25" s="14">
        <v>282.41543000000001</v>
      </c>
      <c r="E25" s="14">
        <v>198.00999999999996</v>
      </c>
      <c r="F25" s="21">
        <v>480.42543000000001</v>
      </c>
    </row>
    <row r="26" spans="1:6" x14ac:dyDescent="0.25">
      <c r="A26" s="3" t="s">
        <v>60</v>
      </c>
      <c r="B26" s="14">
        <v>727.27</v>
      </c>
      <c r="C26" s="13">
        <v>0.91190000000000004</v>
      </c>
      <c r="D26" s="14">
        <v>663.19751300000007</v>
      </c>
      <c r="E26" s="14">
        <v>418.03999999999996</v>
      </c>
      <c r="F26" s="21">
        <v>1081.237513</v>
      </c>
    </row>
    <row r="27" spans="1:6" x14ac:dyDescent="0.25">
      <c r="A27" s="3" t="s">
        <v>61</v>
      </c>
      <c r="B27" s="14">
        <v>12.262499999999999</v>
      </c>
      <c r="C27" s="13">
        <v>0.91190000000000004</v>
      </c>
      <c r="D27" s="14">
        <v>11.18217375</v>
      </c>
      <c r="E27" s="14">
        <v>4.0449999999999999</v>
      </c>
      <c r="F27" s="21">
        <v>15.22717375</v>
      </c>
    </row>
    <row r="28" spans="1:6" ht="15.6" x14ac:dyDescent="0.3">
      <c r="A28" s="8" t="s">
        <v>57</v>
      </c>
      <c r="B28" s="7"/>
      <c r="C28" s="7"/>
      <c r="D28" s="7"/>
      <c r="E28" s="7"/>
      <c r="F28" s="39"/>
    </row>
    <row r="29" spans="1:6" x14ac:dyDescent="0.25">
      <c r="A29" s="3" t="s">
        <v>62</v>
      </c>
      <c r="B29" s="14">
        <v>144.1</v>
      </c>
      <c r="C29" s="13">
        <v>0.92120000000000002</v>
      </c>
      <c r="D29" s="14">
        <v>132.74492000000001</v>
      </c>
      <c r="E29" s="14">
        <v>74.230000000000018</v>
      </c>
      <c r="F29" s="21">
        <v>206.97492000000003</v>
      </c>
    </row>
    <row r="30" spans="1:6" x14ac:dyDescent="0.25">
      <c r="A30" s="3" t="s">
        <v>63</v>
      </c>
      <c r="B30" s="14">
        <v>113.75</v>
      </c>
      <c r="C30" s="13">
        <v>0.92120000000000002</v>
      </c>
      <c r="D30" s="14">
        <v>104.7865</v>
      </c>
      <c r="E30" s="14">
        <v>58.6</v>
      </c>
      <c r="F30" s="21">
        <v>163.38650000000001</v>
      </c>
    </row>
    <row r="31" spans="1:6" x14ac:dyDescent="0.25">
      <c r="A31" s="3" t="s">
        <v>58</v>
      </c>
      <c r="B31" s="14">
        <v>49.05</v>
      </c>
      <c r="C31" s="13">
        <v>0.92120000000000002</v>
      </c>
      <c r="D31" s="14">
        <v>45.18486</v>
      </c>
      <c r="E31" s="14">
        <v>16.18</v>
      </c>
      <c r="F31" s="21">
        <v>61.36486</v>
      </c>
    </row>
    <row r="32" spans="1:6" x14ac:dyDescent="0.25">
      <c r="A32" s="3" t="s">
        <v>59</v>
      </c>
      <c r="B32" s="14">
        <v>309.7</v>
      </c>
      <c r="C32" s="13">
        <v>0.92120000000000002</v>
      </c>
      <c r="D32" s="14">
        <v>285.29563999999999</v>
      </c>
      <c r="E32" s="14">
        <v>198.00999999999996</v>
      </c>
      <c r="F32" s="21">
        <v>483.30563999999993</v>
      </c>
    </row>
    <row r="33" spans="1:6" x14ac:dyDescent="0.25">
      <c r="A33" s="3" t="s">
        <v>60</v>
      </c>
      <c r="B33" s="14">
        <v>727.27</v>
      </c>
      <c r="C33" s="13">
        <v>0.92120000000000002</v>
      </c>
      <c r="D33" s="14">
        <v>669.96112400000004</v>
      </c>
      <c r="E33" s="14">
        <v>418.03999999999996</v>
      </c>
      <c r="F33" s="21">
        <v>1088.0011239999999</v>
      </c>
    </row>
    <row r="34" spans="1:6" x14ac:dyDescent="0.25">
      <c r="A34" s="3" t="s">
        <v>61</v>
      </c>
      <c r="B34" s="14">
        <v>12.262499999999999</v>
      </c>
      <c r="C34" s="13">
        <v>0.92120000000000002</v>
      </c>
      <c r="D34" s="14">
        <v>11.296215</v>
      </c>
      <c r="E34" s="14">
        <v>4.0449999999999999</v>
      </c>
      <c r="F34" s="21">
        <v>15.341215</v>
      </c>
    </row>
    <row r="35" spans="1:6" ht="15.6" x14ac:dyDescent="0.3">
      <c r="A35" s="6" t="s">
        <v>10</v>
      </c>
      <c r="B35" s="7"/>
      <c r="C35" s="7"/>
      <c r="D35" s="7"/>
      <c r="E35" s="7"/>
      <c r="F35" s="39"/>
    </row>
    <row r="36" spans="1:6" x14ac:dyDescent="0.25">
      <c r="A36" s="3" t="s">
        <v>62</v>
      </c>
      <c r="B36" s="14">
        <v>144.1</v>
      </c>
      <c r="C36" s="13">
        <v>0.92120000000000002</v>
      </c>
      <c r="D36" s="14">
        <v>132.74492000000001</v>
      </c>
      <c r="E36" s="14">
        <v>74.230000000000018</v>
      </c>
      <c r="F36" s="21">
        <v>206.97492000000003</v>
      </c>
    </row>
    <row r="37" spans="1:6" x14ac:dyDescent="0.25">
      <c r="A37" s="3" t="s">
        <v>63</v>
      </c>
      <c r="B37" s="14">
        <v>113.75</v>
      </c>
      <c r="C37" s="13">
        <v>0.92120000000000002</v>
      </c>
      <c r="D37" s="14">
        <v>104.7865</v>
      </c>
      <c r="E37" s="14">
        <v>58.6</v>
      </c>
      <c r="F37" s="21">
        <v>163.38650000000001</v>
      </c>
    </row>
    <row r="38" spans="1:6" x14ac:dyDescent="0.25">
      <c r="A38" s="3" t="s">
        <v>58</v>
      </c>
      <c r="B38" s="14">
        <v>49.05</v>
      </c>
      <c r="C38" s="13">
        <v>0.92120000000000002</v>
      </c>
      <c r="D38" s="14">
        <v>45.18486</v>
      </c>
      <c r="E38" s="14">
        <v>16.18</v>
      </c>
      <c r="F38" s="21">
        <v>61.36486</v>
      </c>
    </row>
    <row r="39" spans="1:6" x14ac:dyDescent="0.25">
      <c r="A39" s="3" t="s">
        <v>59</v>
      </c>
      <c r="B39" s="14">
        <v>309.7</v>
      </c>
      <c r="C39" s="13">
        <v>0.92120000000000002</v>
      </c>
      <c r="D39" s="14">
        <v>285.29563999999999</v>
      </c>
      <c r="E39" s="14">
        <v>198.00999999999996</v>
      </c>
      <c r="F39" s="21">
        <v>483.30563999999993</v>
      </c>
    </row>
    <row r="40" spans="1:6" x14ac:dyDescent="0.25">
      <c r="A40" s="3" t="s">
        <v>60</v>
      </c>
      <c r="B40" s="14">
        <v>727.27</v>
      </c>
      <c r="C40" s="13">
        <v>0.92120000000000002</v>
      </c>
      <c r="D40" s="14">
        <v>669.96112400000004</v>
      </c>
      <c r="E40" s="14">
        <v>418.03999999999996</v>
      </c>
      <c r="F40" s="21">
        <v>1088.0011239999999</v>
      </c>
    </row>
    <row r="41" spans="1:6" x14ac:dyDescent="0.25">
      <c r="A41" s="3" t="s">
        <v>61</v>
      </c>
      <c r="B41" s="14">
        <v>12.262499999999999</v>
      </c>
      <c r="C41" s="13">
        <v>0.92120000000000002</v>
      </c>
      <c r="D41" s="14">
        <v>11.296215</v>
      </c>
      <c r="E41" s="14">
        <v>4.0449999999999999</v>
      </c>
      <c r="F41" s="21">
        <v>15.341215</v>
      </c>
    </row>
    <row r="42" spans="1:6" ht="15.6" x14ac:dyDescent="0.3">
      <c r="A42" s="8" t="s">
        <v>91</v>
      </c>
      <c r="B42" s="7"/>
      <c r="C42" s="7"/>
      <c r="D42" s="7"/>
      <c r="E42" s="7"/>
      <c r="F42" s="39"/>
    </row>
    <row r="43" spans="1:6" x14ac:dyDescent="0.25">
      <c r="A43" s="3" t="s">
        <v>62</v>
      </c>
      <c r="B43" s="14">
        <v>144.1</v>
      </c>
      <c r="C43" s="13">
        <v>0.89560000000000006</v>
      </c>
      <c r="D43" s="14">
        <v>129.05596</v>
      </c>
      <c r="E43" s="14">
        <v>74.230000000000018</v>
      </c>
      <c r="F43" s="21">
        <v>203.28596000000002</v>
      </c>
    </row>
    <row r="44" spans="1:6" x14ac:dyDescent="0.25">
      <c r="A44" s="3" t="s">
        <v>63</v>
      </c>
      <c r="B44" s="14">
        <v>113.75</v>
      </c>
      <c r="C44" s="13">
        <v>0.89560000000000006</v>
      </c>
      <c r="D44" s="14">
        <v>101.87450000000001</v>
      </c>
      <c r="E44" s="14">
        <v>58.6</v>
      </c>
      <c r="F44" s="21">
        <v>160.47450000000001</v>
      </c>
    </row>
    <row r="45" spans="1:6" x14ac:dyDescent="0.25">
      <c r="A45" s="3" t="s">
        <v>58</v>
      </c>
      <c r="B45" s="14">
        <v>49.05</v>
      </c>
      <c r="C45" s="13">
        <v>0.89560000000000006</v>
      </c>
      <c r="D45" s="14">
        <v>43.929180000000002</v>
      </c>
      <c r="E45" s="14">
        <v>16.18</v>
      </c>
      <c r="F45" s="21">
        <v>60.109180000000002</v>
      </c>
    </row>
    <row r="46" spans="1:6" x14ac:dyDescent="0.25">
      <c r="A46" s="3" t="s">
        <v>59</v>
      </c>
      <c r="B46" s="14">
        <v>309.7</v>
      </c>
      <c r="C46" s="13">
        <v>0.89560000000000006</v>
      </c>
      <c r="D46" s="14">
        <v>277.36732000000001</v>
      </c>
      <c r="E46" s="14">
        <v>198.00999999999996</v>
      </c>
      <c r="F46" s="21">
        <v>475.37731999999994</v>
      </c>
    </row>
    <row r="47" spans="1:6" x14ac:dyDescent="0.25">
      <c r="A47" s="3" t="s">
        <v>60</v>
      </c>
      <c r="B47" s="14">
        <v>727.27</v>
      </c>
      <c r="C47" s="13">
        <v>0.89560000000000006</v>
      </c>
      <c r="D47" s="14">
        <v>651.34301200000004</v>
      </c>
      <c r="E47" s="14">
        <v>418.03999999999996</v>
      </c>
      <c r="F47" s="21">
        <v>1069.383012</v>
      </c>
    </row>
    <row r="48" spans="1:6" x14ac:dyDescent="0.25">
      <c r="A48" s="3" t="s">
        <v>61</v>
      </c>
      <c r="B48" s="14">
        <v>12.262499999999999</v>
      </c>
      <c r="C48" s="13">
        <v>0.89560000000000006</v>
      </c>
      <c r="D48" s="14">
        <v>10.982295000000001</v>
      </c>
      <c r="E48" s="14">
        <v>4.0449999999999999</v>
      </c>
      <c r="F48" s="21">
        <v>15.027295000000001</v>
      </c>
    </row>
    <row r="49" spans="1:6" ht="15.6" x14ac:dyDescent="0.3">
      <c r="A49" s="6" t="s">
        <v>6</v>
      </c>
      <c r="B49" s="7"/>
      <c r="C49" s="7"/>
      <c r="D49" s="7"/>
      <c r="E49" s="7"/>
      <c r="F49" s="39"/>
    </row>
    <row r="50" spans="1:6" x14ac:dyDescent="0.25">
      <c r="A50" s="3" t="s">
        <v>62</v>
      </c>
      <c r="B50" s="14">
        <v>144.1</v>
      </c>
      <c r="C50" s="13">
        <v>0.86780000000000002</v>
      </c>
      <c r="D50" s="14">
        <v>125.04997999999999</v>
      </c>
      <c r="E50" s="14">
        <v>74.230000000000018</v>
      </c>
      <c r="F50" s="21">
        <v>199.27998000000002</v>
      </c>
    </row>
    <row r="51" spans="1:6" x14ac:dyDescent="0.25">
      <c r="A51" s="3" t="s">
        <v>63</v>
      </c>
      <c r="B51" s="14">
        <v>113.75</v>
      </c>
      <c r="C51" s="13">
        <v>0.86780000000000002</v>
      </c>
      <c r="D51" s="14">
        <v>98.712249999999997</v>
      </c>
      <c r="E51" s="14">
        <v>58.6</v>
      </c>
      <c r="F51" s="21">
        <v>157.31225000000001</v>
      </c>
    </row>
    <row r="52" spans="1:6" x14ac:dyDescent="0.25">
      <c r="A52" s="3" t="s">
        <v>58</v>
      </c>
      <c r="B52" s="14">
        <v>49.05</v>
      </c>
      <c r="C52" s="13">
        <v>0.86780000000000002</v>
      </c>
      <c r="D52" s="14">
        <v>42.56559</v>
      </c>
      <c r="E52" s="14">
        <v>16.18</v>
      </c>
      <c r="F52" s="21">
        <v>58.74559</v>
      </c>
    </row>
    <row r="53" spans="1:6" x14ac:dyDescent="0.25">
      <c r="A53" s="3" t="s">
        <v>59</v>
      </c>
      <c r="B53" s="14">
        <v>309.7</v>
      </c>
      <c r="C53" s="13">
        <v>0.86780000000000002</v>
      </c>
      <c r="D53" s="14">
        <v>268.75765999999999</v>
      </c>
      <c r="E53" s="14">
        <v>198.00999999999996</v>
      </c>
      <c r="F53" s="21">
        <v>466.76765999999998</v>
      </c>
    </row>
    <row r="54" spans="1:6" x14ac:dyDescent="0.25">
      <c r="A54" s="3" t="s">
        <v>60</v>
      </c>
      <c r="B54" s="14">
        <v>727.27</v>
      </c>
      <c r="C54" s="13">
        <v>0.86780000000000002</v>
      </c>
      <c r="D54" s="14">
        <v>631.12490600000001</v>
      </c>
      <c r="E54" s="14">
        <v>418.03999999999996</v>
      </c>
      <c r="F54" s="21">
        <v>1049.164906</v>
      </c>
    </row>
    <row r="55" spans="1:6" x14ac:dyDescent="0.25">
      <c r="A55" s="3" t="s">
        <v>61</v>
      </c>
      <c r="B55" s="14">
        <v>12.262499999999999</v>
      </c>
      <c r="C55" s="13">
        <v>0.86780000000000002</v>
      </c>
      <c r="D55" s="14">
        <v>10.6413975</v>
      </c>
      <c r="E55" s="14">
        <v>4.0449999999999999</v>
      </c>
      <c r="F55" s="21">
        <v>14.6863975</v>
      </c>
    </row>
    <row r="56" spans="1:6" x14ac:dyDescent="0.25">
      <c r="A56" s="58"/>
      <c r="B56" s="59"/>
      <c r="C56" s="59"/>
      <c r="D56" s="59"/>
      <c r="E56" s="59"/>
      <c r="F56" s="59"/>
    </row>
    <row r="57" spans="1:6" x14ac:dyDescent="0.25">
      <c r="A57" s="3" t="s">
        <v>7</v>
      </c>
      <c r="B57" s="56" t="s">
        <v>105</v>
      </c>
      <c r="C57" s="57"/>
      <c r="D57" s="57"/>
      <c r="E57" s="57"/>
      <c r="F57" s="57"/>
    </row>
    <row r="59" spans="1:6" ht="21" x14ac:dyDescent="0.4">
      <c r="B59" s="27"/>
      <c r="C59" s="38" t="s">
        <v>9</v>
      </c>
      <c r="D59" s="25" t="s">
        <v>22</v>
      </c>
      <c r="E59" s="27"/>
    </row>
    <row r="60" spans="1:6" ht="15.6" x14ac:dyDescent="0.3">
      <c r="A60" s="41"/>
      <c r="B60" s="41"/>
      <c r="C60" s="40" t="s">
        <v>99</v>
      </c>
      <c r="D60" s="45">
        <v>0.91150000000000009</v>
      </c>
      <c r="E60" s="36"/>
      <c r="F60" s="41"/>
    </row>
    <row r="61" spans="1:6" ht="15.6" x14ac:dyDescent="0.3">
      <c r="A61" s="41"/>
      <c r="B61" s="41"/>
      <c r="C61" s="40" t="s">
        <v>100</v>
      </c>
      <c r="D61" s="45">
        <v>0.91190000000000004</v>
      </c>
      <c r="E61" s="37"/>
      <c r="F61" s="41"/>
    </row>
    <row r="62" spans="1:6" ht="15.6" x14ac:dyDescent="0.3">
      <c r="A62" s="41"/>
      <c r="B62" s="41"/>
      <c r="C62" s="40" t="s">
        <v>101</v>
      </c>
      <c r="D62" s="45">
        <v>0.92120000000000002</v>
      </c>
      <c r="E62" s="37"/>
      <c r="F62" s="41"/>
    </row>
    <row r="63" spans="1:6" ht="15.6" x14ac:dyDescent="0.3">
      <c r="A63" s="41"/>
      <c r="B63" s="41"/>
      <c r="C63" s="40" t="s">
        <v>102</v>
      </c>
      <c r="D63" s="45">
        <v>0.92120000000000002</v>
      </c>
      <c r="E63" s="37"/>
      <c r="F63" s="41"/>
    </row>
    <row r="64" spans="1:6" ht="13.8" x14ac:dyDescent="0.25">
      <c r="A64" s="41"/>
      <c r="B64" s="41"/>
      <c r="C64" s="46" t="s">
        <v>103</v>
      </c>
      <c r="D64" s="45">
        <v>0.89560000000000006</v>
      </c>
      <c r="E64" s="37"/>
      <c r="F64" s="41"/>
    </row>
    <row r="65" spans="1:6" ht="15.6" x14ac:dyDescent="0.3">
      <c r="A65" s="41"/>
      <c r="B65" s="41"/>
      <c r="C65" s="40" t="s">
        <v>104</v>
      </c>
      <c r="D65" s="45">
        <v>0.86780000000000002</v>
      </c>
      <c r="E65" s="37"/>
      <c r="F65" s="41"/>
    </row>
  </sheetData>
  <mergeCells count="3">
    <mergeCell ref="A1:F1"/>
    <mergeCell ref="A2:F2"/>
    <mergeCell ref="A4:B4"/>
  </mergeCells>
  <phoneticPr fontId="6" type="noConversion"/>
  <pageMargins left="0.25" right="0.25" top="0.75" bottom="0.75" header="0.3" footer="0.3"/>
  <pageSetup scale="56" fitToHeight="0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2" x14ac:dyDescent="0.25"/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151"/>
  <sheetViews>
    <sheetView workbookViewId="0">
      <selection activeCell="B3" sqref="B3"/>
    </sheetView>
  </sheetViews>
  <sheetFormatPr defaultRowHeight="13.2" x14ac:dyDescent="0.25"/>
  <cols>
    <col min="1" max="1" width="11.109375" bestFit="1" customWidth="1"/>
    <col min="2" max="2" width="15.88671875" bestFit="1" customWidth="1"/>
    <col min="3" max="3" width="24.5546875" bestFit="1" customWidth="1"/>
    <col min="4" max="4" width="17.5546875" bestFit="1" customWidth="1"/>
    <col min="5" max="5" width="12.33203125" bestFit="1" customWidth="1"/>
  </cols>
  <sheetData>
    <row r="1" spans="1:8" x14ac:dyDescent="0.25">
      <c r="A1" t="s">
        <v>65</v>
      </c>
      <c r="B1" t="s">
        <v>66</v>
      </c>
      <c r="C1" t="s">
        <v>67</v>
      </c>
      <c r="D1" t="s">
        <v>68</v>
      </c>
      <c r="E1" t="s">
        <v>69</v>
      </c>
      <c r="H1" s="4" t="s">
        <v>51</v>
      </c>
    </row>
    <row r="2" spans="1:8" x14ac:dyDescent="0.25">
      <c r="A2" t="s">
        <v>70</v>
      </c>
      <c r="B2" t="s">
        <v>79</v>
      </c>
      <c r="C2" t="s">
        <v>28</v>
      </c>
      <c r="D2" s="4" t="s">
        <v>7</v>
      </c>
      <c r="E2">
        <v>163</v>
      </c>
    </row>
    <row r="3" spans="1:8" x14ac:dyDescent="0.25">
      <c r="A3" t="s">
        <v>70</v>
      </c>
      <c r="B3" t="s">
        <v>79</v>
      </c>
      <c r="C3" t="s">
        <v>29</v>
      </c>
      <c r="D3" t="s">
        <v>1</v>
      </c>
      <c r="E3">
        <v>93</v>
      </c>
    </row>
    <row r="4" spans="1:8" x14ac:dyDescent="0.25">
      <c r="A4" t="s">
        <v>70</v>
      </c>
      <c r="B4" t="s">
        <v>79</v>
      </c>
      <c r="C4" t="s">
        <v>29</v>
      </c>
      <c r="D4" t="s">
        <v>7</v>
      </c>
      <c r="E4">
        <v>1075</v>
      </c>
    </row>
    <row r="5" spans="1:8" x14ac:dyDescent="0.25">
      <c r="A5" t="s">
        <v>70</v>
      </c>
      <c r="B5" t="s">
        <v>79</v>
      </c>
      <c r="C5" t="s">
        <v>30</v>
      </c>
      <c r="D5" t="s">
        <v>1</v>
      </c>
      <c r="E5">
        <v>31</v>
      </c>
    </row>
    <row r="6" spans="1:8" x14ac:dyDescent="0.25">
      <c r="A6" t="s">
        <v>70</v>
      </c>
      <c r="B6" t="s">
        <v>79</v>
      </c>
      <c r="C6" t="s">
        <v>30</v>
      </c>
      <c r="D6" t="s">
        <v>7</v>
      </c>
      <c r="E6">
        <v>186</v>
      </c>
    </row>
    <row r="7" spans="1:8" x14ac:dyDescent="0.25">
      <c r="A7" t="s">
        <v>70</v>
      </c>
      <c r="B7" t="s">
        <v>79</v>
      </c>
      <c r="C7" t="s">
        <v>31</v>
      </c>
      <c r="D7" t="s">
        <v>1</v>
      </c>
      <c r="E7">
        <v>62</v>
      </c>
    </row>
    <row r="8" spans="1:8" x14ac:dyDescent="0.25">
      <c r="A8" t="s">
        <v>70</v>
      </c>
      <c r="B8" t="s">
        <v>79</v>
      </c>
      <c r="C8" t="s">
        <v>31</v>
      </c>
      <c r="D8" t="s">
        <v>7</v>
      </c>
      <c r="E8">
        <v>1445</v>
      </c>
    </row>
    <row r="9" spans="1:8" x14ac:dyDescent="0.25">
      <c r="A9" t="s">
        <v>70</v>
      </c>
      <c r="B9" t="s">
        <v>79</v>
      </c>
      <c r="C9" t="s">
        <v>32</v>
      </c>
      <c r="D9" t="s">
        <v>1</v>
      </c>
      <c r="E9">
        <v>760</v>
      </c>
    </row>
    <row r="10" spans="1:8" x14ac:dyDescent="0.25">
      <c r="A10" t="s">
        <v>70</v>
      </c>
      <c r="B10" t="s">
        <v>79</v>
      </c>
      <c r="C10" t="s">
        <v>32</v>
      </c>
      <c r="D10" t="s">
        <v>4</v>
      </c>
      <c r="E10">
        <v>4</v>
      </c>
    </row>
    <row r="11" spans="1:8" x14ac:dyDescent="0.25">
      <c r="A11" t="s">
        <v>70</v>
      </c>
      <c r="B11" t="s">
        <v>79</v>
      </c>
      <c r="C11" t="s">
        <v>32</v>
      </c>
      <c r="D11" t="s">
        <v>7</v>
      </c>
      <c r="E11">
        <v>3616</v>
      </c>
    </row>
    <row r="12" spans="1:8" x14ac:dyDescent="0.25">
      <c r="A12" t="s">
        <v>70</v>
      </c>
      <c r="B12" t="s">
        <v>79</v>
      </c>
      <c r="C12" t="s">
        <v>33</v>
      </c>
      <c r="D12" t="s">
        <v>1</v>
      </c>
      <c r="E12">
        <v>124</v>
      </c>
    </row>
    <row r="13" spans="1:8" x14ac:dyDescent="0.25">
      <c r="A13" t="s">
        <v>70</v>
      </c>
      <c r="B13" t="s">
        <v>79</v>
      </c>
      <c r="C13" t="s">
        <v>33</v>
      </c>
      <c r="D13" t="s">
        <v>7</v>
      </c>
      <c r="E13">
        <v>823</v>
      </c>
    </row>
    <row r="14" spans="1:8" x14ac:dyDescent="0.25">
      <c r="A14" t="s">
        <v>71</v>
      </c>
      <c r="B14" t="s">
        <v>80</v>
      </c>
      <c r="C14" t="s">
        <v>28</v>
      </c>
      <c r="D14" t="s">
        <v>1</v>
      </c>
      <c r="E14">
        <v>12</v>
      </c>
    </row>
    <row r="15" spans="1:8" x14ac:dyDescent="0.25">
      <c r="A15" t="s">
        <v>71</v>
      </c>
      <c r="B15" t="s">
        <v>80</v>
      </c>
      <c r="C15" t="s">
        <v>28</v>
      </c>
      <c r="D15" t="s">
        <v>4</v>
      </c>
      <c r="E15">
        <v>4</v>
      </c>
    </row>
    <row r="16" spans="1:8" x14ac:dyDescent="0.25">
      <c r="A16" t="s">
        <v>71</v>
      </c>
      <c r="B16" t="s">
        <v>80</v>
      </c>
      <c r="C16" t="s">
        <v>28</v>
      </c>
      <c r="D16" t="s">
        <v>7</v>
      </c>
      <c r="E16">
        <v>229</v>
      </c>
    </row>
    <row r="17" spans="1:5" x14ac:dyDescent="0.25">
      <c r="A17" t="s">
        <v>71</v>
      </c>
      <c r="B17" t="s">
        <v>80</v>
      </c>
      <c r="C17" t="s">
        <v>29</v>
      </c>
      <c r="D17" t="s">
        <v>1</v>
      </c>
      <c r="E17">
        <v>129</v>
      </c>
    </row>
    <row r="18" spans="1:5" x14ac:dyDescent="0.25">
      <c r="A18" t="s">
        <v>71</v>
      </c>
      <c r="B18" t="s">
        <v>80</v>
      </c>
      <c r="C18" t="s">
        <v>29</v>
      </c>
      <c r="D18" t="s">
        <v>7</v>
      </c>
      <c r="E18">
        <v>1019</v>
      </c>
    </row>
    <row r="19" spans="1:5" x14ac:dyDescent="0.25">
      <c r="A19" t="s">
        <v>71</v>
      </c>
      <c r="B19" t="s">
        <v>80</v>
      </c>
      <c r="C19" t="s">
        <v>30</v>
      </c>
      <c r="D19" t="s">
        <v>1</v>
      </c>
      <c r="E19">
        <v>30</v>
      </c>
    </row>
    <row r="20" spans="1:5" x14ac:dyDescent="0.25">
      <c r="A20" t="s">
        <v>71</v>
      </c>
      <c r="B20" t="s">
        <v>80</v>
      </c>
      <c r="C20" t="s">
        <v>30</v>
      </c>
      <c r="D20" t="s">
        <v>7</v>
      </c>
      <c r="E20">
        <v>130</v>
      </c>
    </row>
    <row r="21" spans="1:5" x14ac:dyDescent="0.25">
      <c r="A21" t="s">
        <v>71</v>
      </c>
      <c r="B21" t="s">
        <v>80</v>
      </c>
      <c r="C21" t="s">
        <v>31</v>
      </c>
      <c r="D21" t="s">
        <v>1</v>
      </c>
      <c r="E21">
        <v>89</v>
      </c>
    </row>
    <row r="22" spans="1:5" x14ac:dyDescent="0.25">
      <c r="A22" t="s">
        <v>71</v>
      </c>
      <c r="B22" t="s">
        <v>80</v>
      </c>
      <c r="C22" t="s">
        <v>31</v>
      </c>
      <c r="D22" t="s">
        <v>7</v>
      </c>
      <c r="E22">
        <v>1304</v>
      </c>
    </row>
    <row r="23" spans="1:5" x14ac:dyDescent="0.25">
      <c r="A23" t="s">
        <v>71</v>
      </c>
      <c r="B23" t="s">
        <v>80</v>
      </c>
      <c r="C23" t="s">
        <v>32</v>
      </c>
      <c r="D23" t="s">
        <v>1</v>
      </c>
      <c r="E23">
        <v>585</v>
      </c>
    </row>
    <row r="24" spans="1:5" x14ac:dyDescent="0.25">
      <c r="A24" t="s">
        <v>71</v>
      </c>
      <c r="B24" t="s">
        <v>80</v>
      </c>
      <c r="C24" t="s">
        <v>32</v>
      </c>
      <c r="D24" t="s">
        <v>7</v>
      </c>
      <c r="E24">
        <v>3621</v>
      </c>
    </row>
    <row r="25" spans="1:5" x14ac:dyDescent="0.25">
      <c r="A25" t="s">
        <v>71</v>
      </c>
      <c r="B25" t="s">
        <v>80</v>
      </c>
      <c r="C25" t="s">
        <v>33</v>
      </c>
      <c r="D25" t="s">
        <v>1</v>
      </c>
      <c r="E25">
        <v>70</v>
      </c>
    </row>
    <row r="26" spans="1:5" x14ac:dyDescent="0.25">
      <c r="A26" t="s">
        <v>71</v>
      </c>
      <c r="B26" t="s">
        <v>80</v>
      </c>
      <c r="C26" t="s">
        <v>33</v>
      </c>
      <c r="D26" t="s">
        <v>7</v>
      </c>
      <c r="E26">
        <v>775</v>
      </c>
    </row>
    <row r="27" spans="1:5" x14ac:dyDescent="0.25">
      <c r="A27" t="s">
        <v>72</v>
      </c>
      <c r="B27" t="s">
        <v>81</v>
      </c>
      <c r="C27" t="s">
        <v>28</v>
      </c>
      <c r="D27" t="s">
        <v>1</v>
      </c>
      <c r="E27">
        <v>33</v>
      </c>
    </row>
    <row r="28" spans="1:5" x14ac:dyDescent="0.25">
      <c r="A28" t="s">
        <v>72</v>
      </c>
      <c r="B28" t="s">
        <v>81</v>
      </c>
      <c r="C28" t="s">
        <v>28</v>
      </c>
      <c r="D28" t="s">
        <v>7</v>
      </c>
      <c r="E28">
        <v>185</v>
      </c>
    </row>
    <row r="29" spans="1:5" x14ac:dyDescent="0.25">
      <c r="A29" t="s">
        <v>72</v>
      </c>
      <c r="B29" t="s">
        <v>81</v>
      </c>
      <c r="C29" t="s">
        <v>29</v>
      </c>
      <c r="D29" t="s">
        <v>1</v>
      </c>
      <c r="E29">
        <v>49</v>
      </c>
    </row>
    <row r="30" spans="1:5" x14ac:dyDescent="0.25">
      <c r="A30" t="s">
        <v>72</v>
      </c>
      <c r="B30" t="s">
        <v>81</v>
      </c>
      <c r="C30" t="s">
        <v>29</v>
      </c>
      <c r="D30" t="s">
        <v>4</v>
      </c>
      <c r="E30">
        <v>1</v>
      </c>
    </row>
    <row r="31" spans="1:5" x14ac:dyDescent="0.25">
      <c r="A31" t="s">
        <v>72</v>
      </c>
      <c r="B31" t="s">
        <v>81</v>
      </c>
      <c r="C31" t="s">
        <v>29</v>
      </c>
      <c r="D31" t="s">
        <v>7</v>
      </c>
      <c r="E31">
        <v>997</v>
      </c>
    </row>
    <row r="32" spans="1:5" x14ac:dyDescent="0.25">
      <c r="A32" t="s">
        <v>72</v>
      </c>
      <c r="B32" t="s">
        <v>81</v>
      </c>
      <c r="C32" t="s">
        <v>30</v>
      </c>
      <c r="D32" t="s">
        <v>1</v>
      </c>
      <c r="E32">
        <v>14</v>
      </c>
    </row>
    <row r="33" spans="1:5" x14ac:dyDescent="0.25">
      <c r="A33" t="s">
        <v>72</v>
      </c>
      <c r="B33" t="s">
        <v>81</v>
      </c>
      <c r="C33" t="s">
        <v>30</v>
      </c>
      <c r="D33" t="s">
        <v>7</v>
      </c>
      <c r="E33">
        <v>161</v>
      </c>
    </row>
    <row r="34" spans="1:5" x14ac:dyDescent="0.25">
      <c r="A34" t="s">
        <v>72</v>
      </c>
      <c r="B34" t="s">
        <v>81</v>
      </c>
      <c r="C34" t="s">
        <v>31</v>
      </c>
      <c r="D34" t="s">
        <v>1</v>
      </c>
      <c r="E34">
        <v>149</v>
      </c>
    </row>
    <row r="35" spans="1:5" x14ac:dyDescent="0.25">
      <c r="A35" t="s">
        <v>72</v>
      </c>
      <c r="B35" t="s">
        <v>81</v>
      </c>
      <c r="C35" t="s">
        <v>31</v>
      </c>
      <c r="D35" t="s">
        <v>7</v>
      </c>
      <c r="E35">
        <v>1424</v>
      </c>
    </row>
    <row r="36" spans="1:5" x14ac:dyDescent="0.25">
      <c r="A36" t="s">
        <v>72</v>
      </c>
      <c r="B36" t="s">
        <v>81</v>
      </c>
      <c r="C36" t="s">
        <v>32</v>
      </c>
      <c r="D36" t="s">
        <v>1</v>
      </c>
      <c r="E36">
        <v>508</v>
      </c>
    </row>
    <row r="37" spans="1:5" x14ac:dyDescent="0.25">
      <c r="A37" t="s">
        <v>72</v>
      </c>
      <c r="B37" t="s">
        <v>81</v>
      </c>
      <c r="C37" t="s">
        <v>32</v>
      </c>
      <c r="D37" t="s">
        <v>4</v>
      </c>
      <c r="E37">
        <v>1</v>
      </c>
    </row>
    <row r="38" spans="1:5" x14ac:dyDescent="0.25">
      <c r="A38" t="s">
        <v>72</v>
      </c>
      <c r="B38" t="s">
        <v>81</v>
      </c>
      <c r="C38" t="s">
        <v>32</v>
      </c>
      <c r="D38" t="s">
        <v>7</v>
      </c>
      <c r="E38">
        <v>3783</v>
      </c>
    </row>
    <row r="39" spans="1:5" x14ac:dyDescent="0.25">
      <c r="A39" t="s">
        <v>72</v>
      </c>
      <c r="B39" t="s">
        <v>81</v>
      </c>
      <c r="C39" t="s">
        <v>33</v>
      </c>
      <c r="D39" t="s">
        <v>1</v>
      </c>
      <c r="E39">
        <v>56</v>
      </c>
    </row>
    <row r="40" spans="1:5" x14ac:dyDescent="0.25">
      <c r="A40" t="s">
        <v>72</v>
      </c>
      <c r="B40" t="s">
        <v>81</v>
      </c>
      <c r="C40" t="s">
        <v>33</v>
      </c>
      <c r="D40" t="s">
        <v>7</v>
      </c>
      <c r="E40">
        <v>884</v>
      </c>
    </row>
    <row r="41" spans="1:5" x14ac:dyDescent="0.25">
      <c r="A41" t="s">
        <v>73</v>
      </c>
      <c r="B41" t="s">
        <v>82</v>
      </c>
      <c r="C41" t="s">
        <v>28</v>
      </c>
      <c r="D41" t="s">
        <v>1</v>
      </c>
      <c r="E41">
        <v>31</v>
      </c>
    </row>
    <row r="42" spans="1:5" x14ac:dyDescent="0.25">
      <c r="A42" t="s">
        <v>73</v>
      </c>
      <c r="B42" t="s">
        <v>82</v>
      </c>
      <c r="C42" t="s">
        <v>28</v>
      </c>
      <c r="D42" t="s">
        <v>7</v>
      </c>
      <c r="E42">
        <v>133</v>
      </c>
    </row>
    <row r="43" spans="1:5" x14ac:dyDescent="0.25">
      <c r="A43" t="s">
        <v>73</v>
      </c>
      <c r="B43" t="s">
        <v>82</v>
      </c>
      <c r="C43" t="s">
        <v>29</v>
      </c>
      <c r="D43" t="s">
        <v>1</v>
      </c>
      <c r="E43">
        <v>87</v>
      </c>
    </row>
    <row r="44" spans="1:5" x14ac:dyDescent="0.25">
      <c r="A44" t="s">
        <v>73</v>
      </c>
      <c r="B44" t="s">
        <v>82</v>
      </c>
      <c r="C44" t="s">
        <v>29</v>
      </c>
      <c r="D44" t="s">
        <v>4</v>
      </c>
      <c r="E44">
        <v>3</v>
      </c>
    </row>
    <row r="45" spans="1:5" x14ac:dyDescent="0.25">
      <c r="A45" t="s">
        <v>73</v>
      </c>
      <c r="B45" t="s">
        <v>82</v>
      </c>
      <c r="C45" t="s">
        <v>29</v>
      </c>
      <c r="D45" t="s">
        <v>7</v>
      </c>
      <c r="E45">
        <v>1007</v>
      </c>
    </row>
    <row r="46" spans="1:5" x14ac:dyDescent="0.25">
      <c r="A46" t="s">
        <v>73</v>
      </c>
      <c r="B46" t="s">
        <v>82</v>
      </c>
      <c r="C46" t="s">
        <v>30</v>
      </c>
      <c r="D46" t="s">
        <v>7</v>
      </c>
      <c r="E46">
        <v>225</v>
      </c>
    </row>
    <row r="47" spans="1:5" x14ac:dyDescent="0.25">
      <c r="A47" t="s">
        <v>73</v>
      </c>
      <c r="B47" t="s">
        <v>82</v>
      </c>
      <c r="C47" t="s">
        <v>31</v>
      </c>
      <c r="D47" t="s">
        <v>1</v>
      </c>
      <c r="E47">
        <v>226</v>
      </c>
    </row>
    <row r="48" spans="1:5" x14ac:dyDescent="0.25">
      <c r="A48" t="s">
        <v>73</v>
      </c>
      <c r="B48" t="s">
        <v>82</v>
      </c>
      <c r="C48" t="s">
        <v>31</v>
      </c>
      <c r="D48" t="s">
        <v>7</v>
      </c>
      <c r="E48">
        <v>1370</v>
      </c>
    </row>
    <row r="49" spans="1:5" x14ac:dyDescent="0.25">
      <c r="A49" t="s">
        <v>73</v>
      </c>
      <c r="B49" t="s">
        <v>82</v>
      </c>
      <c r="C49" t="s">
        <v>32</v>
      </c>
      <c r="D49" t="s">
        <v>1</v>
      </c>
      <c r="E49">
        <v>555</v>
      </c>
    </row>
    <row r="50" spans="1:5" x14ac:dyDescent="0.25">
      <c r="A50" t="s">
        <v>73</v>
      </c>
      <c r="B50" t="s">
        <v>82</v>
      </c>
      <c r="C50" t="s">
        <v>32</v>
      </c>
      <c r="D50" t="s">
        <v>4</v>
      </c>
      <c r="E50">
        <v>4</v>
      </c>
    </row>
    <row r="51" spans="1:5" x14ac:dyDescent="0.25">
      <c r="A51" t="s">
        <v>73</v>
      </c>
      <c r="B51" t="s">
        <v>82</v>
      </c>
      <c r="C51" t="s">
        <v>32</v>
      </c>
      <c r="D51" t="s">
        <v>7</v>
      </c>
      <c r="E51">
        <v>3594</v>
      </c>
    </row>
    <row r="52" spans="1:5" x14ac:dyDescent="0.25">
      <c r="A52" t="s">
        <v>73</v>
      </c>
      <c r="B52" t="s">
        <v>82</v>
      </c>
      <c r="C52" t="s">
        <v>33</v>
      </c>
      <c r="D52" t="s">
        <v>1</v>
      </c>
      <c r="E52">
        <v>72</v>
      </c>
    </row>
    <row r="53" spans="1:5" x14ac:dyDescent="0.25">
      <c r="A53" t="s">
        <v>73</v>
      </c>
      <c r="B53" t="s">
        <v>82</v>
      </c>
      <c r="C53" t="s">
        <v>33</v>
      </c>
      <c r="D53" t="s">
        <v>3</v>
      </c>
      <c r="E53">
        <v>1</v>
      </c>
    </row>
    <row r="54" spans="1:5" x14ac:dyDescent="0.25">
      <c r="A54" t="s">
        <v>73</v>
      </c>
      <c r="B54" t="s">
        <v>82</v>
      </c>
      <c r="C54" t="s">
        <v>33</v>
      </c>
      <c r="D54" t="s">
        <v>7</v>
      </c>
      <c r="E54">
        <v>940</v>
      </c>
    </row>
    <row r="55" spans="1:5" x14ac:dyDescent="0.25">
      <c r="A55" t="s">
        <v>74</v>
      </c>
      <c r="B55" t="s">
        <v>83</v>
      </c>
      <c r="C55" t="s">
        <v>28</v>
      </c>
      <c r="D55" t="s">
        <v>7</v>
      </c>
      <c r="E55">
        <v>124</v>
      </c>
    </row>
    <row r="56" spans="1:5" x14ac:dyDescent="0.25">
      <c r="A56" t="s">
        <v>74</v>
      </c>
      <c r="B56" t="s">
        <v>83</v>
      </c>
      <c r="C56" t="s">
        <v>29</v>
      </c>
      <c r="D56" t="s">
        <v>1</v>
      </c>
      <c r="E56">
        <v>126</v>
      </c>
    </row>
    <row r="57" spans="1:5" x14ac:dyDescent="0.25">
      <c r="A57" t="s">
        <v>74</v>
      </c>
      <c r="B57" t="s">
        <v>83</v>
      </c>
      <c r="C57" t="s">
        <v>29</v>
      </c>
      <c r="D57" t="s">
        <v>7</v>
      </c>
      <c r="E57">
        <v>973</v>
      </c>
    </row>
    <row r="58" spans="1:5" x14ac:dyDescent="0.25">
      <c r="A58" t="s">
        <v>74</v>
      </c>
      <c r="B58" t="s">
        <v>83</v>
      </c>
      <c r="C58" t="s">
        <v>30</v>
      </c>
      <c r="D58" t="s">
        <v>1</v>
      </c>
      <c r="E58">
        <v>46</v>
      </c>
    </row>
    <row r="59" spans="1:5" x14ac:dyDescent="0.25">
      <c r="A59" t="s">
        <v>74</v>
      </c>
      <c r="B59" t="s">
        <v>83</v>
      </c>
      <c r="C59" t="s">
        <v>30</v>
      </c>
      <c r="D59" t="s">
        <v>7</v>
      </c>
      <c r="E59">
        <v>181</v>
      </c>
    </row>
    <row r="60" spans="1:5" x14ac:dyDescent="0.25">
      <c r="A60" t="s">
        <v>74</v>
      </c>
      <c r="B60" t="s">
        <v>83</v>
      </c>
      <c r="C60" t="s">
        <v>31</v>
      </c>
      <c r="D60" t="s">
        <v>1</v>
      </c>
      <c r="E60">
        <v>175</v>
      </c>
    </row>
    <row r="61" spans="1:5" x14ac:dyDescent="0.25">
      <c r="A61" t="s">
        <v>74</v>
      </c>
      <c r="B61" t="s">
        <v>83</v>
      </c>
      <c r="C61" t="s">
        <v>31</v>
      </c>
      <c r="D61" t="s">
        <v>7</v>
      </c>
      <c r="E61">
        <v>1356</v>
      </c>
    </row>
    <row r="62" spans="1:5" x14ac:dyDescent="0.25">
      <c r="A62" t="s">
        <v>74</v>
      </c>
      <c r="B62" t="s">
        <v>83</v>
      </c>
      <c r="C62" t="s">
        <v>32</v>
      </c>
      <c r="D62" t="s">
        <v>1</v>
      </c>
      <c r="E62">
        <v>505</v>
      </c>
    </row>
    <row r="63" spans="1:5" x14ac:dyDescent="0.25">
      <c r="A63" t="s">
        <v>74</v>
      </c>
      <c r="B63" t="s">
        <v>83</v>
      </c>
      <c r="C63" t="s">
        <v>32</v>
      </c>
      <c r="D63" t="s">
        <v>7</v>
      </c>
      <c r="E63">
        <v>3217</v>
      </c>
    </row>
    <row r="64" spans="1:5" x14ac:dyDescent="0.25">
      <c r="A64" t="s">
        <v>74</v>
      </c>
      <c r="B64" t="s">
        <v>83</v>
      </c>
      <c r="C64" t="s">
        <v>33</v>
      </c>
      <c r="D64" t="s">
        <v>1</v>
      </c>
      <c r="E64">
        <v>56</v>
      </c>
    </row>
    <row r="65" spans="1:5" x14ac:dyDescent="0.25">
      <c r="A65" t="s">
        <v>74</v>
      </c>
      <c r="B65" t="s">
        <v>83</v>
      </c>
      <c r="C65" t="s">
        <v>33</v>
      </c>
      <c r="D65" t="s">
        <v>7</v>
      </c>
      <c r="E65">
        <v>776</v>
      </c>
    </row>
    <row r="66" spans="1:5" x14ac:dyDescent="0.25">
      <c r="A66" t="s">
        <v>75</v>
      </c>
      <c r="B66" t="s">
        <v>84</v>
      </c>
      <c r="C66" t="s">
        <v>28</v>
      </c>
      <c r="D66" t="s">
        <v>7</v>
      </c>
      <c r="E66">
        <v>177</v>
      </c>
    </row>
    <row r="67" spans="1:5" x14ac:dyDescent="0.25">
      <c r="A67" t="s">
        <v>75</v>
      </c>
      <c r="B67" t="s">
        <v>84</v>
      </c>
      <c r="C67" t="s">
        <v>29</v>
      </c>
      <c r="D67" t="s">
        <v>1</v>
      </c>
      <c r="E67">
        <v>168</v>
      </c>
    </row>
    <row r="68" spans="1:5" x14ac:dyDescent="0.25">
      <c r="A68" t="s">
        <v>75</v>
      </c>
      <c r="B68" t="s">
        <v>84</v>
      </c>
      <c r="C68" t="s">
        <v>29</v>
      </c>
      <c r="D68" t="s">
        <v>7</v>
      </c>
      <c r="E68">
        <v>1044</v>
      </c>
    </row>
    <row r="69" spans="1:5" x14ac:dyDescent="0.25">
      <c r="A69" t="s">
        <v>75</v>
      </c>
      <c r="B69" t="s">
        <v>84</v>
      </c>
      <c r="C69" t="s">
        <v>30</v>
      </c>
      <c r="D69" t="s">
        <v>1</v>
      </c>
      <c r="E69">
        <v>54</v>
      </c>
    </row>
    <row r="70" spans="1:5" x14ac:dyDescent="0.25">
      <c r="A70" t="s">
        <v>75</v>
      </c>
      <c r="B70" t="s">
        <v>84</v>
      </c>
      <c r="C70" t="s">
        <v>30</v>
      </c>
      <c r="D70" t="s">
        <v>7</v>
      </c>
      <c r="E70">
        <v>156</v>
      </c>
    </row>
    <row r="71" spans="1:5" x14ac:dyDescent="0.25">
      <c r="A71" t="s">
        <v>75</v>
      </c>
      <c r="B71" t="s">
        <v>84</v>
      </c>
      <c r="C71" t="s">
        <v>31</v>
      </c>
      <c r="D71" t="s">
        <v>1</v>
      </c>
      <c r="E71">
        <v>147</v>
      </c>
    </row>
    <row r="72" spans="1:5" x14ac:dyDescent="0.25">
      <c r="A72" t="s">
        <v>75</v>
      </c>
      <c r="B72" t="s">
        <v>84</v>
      </c>
      <c r="C72" t="s">
        <v>31</v>
      </c>
      <c r="D72" t="s">
        <v>7</v>
      </c>
      <c r="E72">
        <v>1490</v>
      </c>
    </row>
    <row r="73" spans="1:5" x14ac:dyDescent="0.25">
      <c r="A73" t="s">
        <v>75</v>
      </c>
      <c r="B73" t="s">
        <v>84</v>
      </c>
      <c r="C73" t="s">
        <v>32</v>
      </c>
      <c r="D73" t="s">
        <v>1</v>
      </c>
      <c r="E73">
        <v>611</v>
      </c>
    </row>
    <row r="74" spans="1:5" x14ac:dyDescent="0.25">
      <c r="A74" t="s">
        <v>75</v>
      </c>
      <c r="B74" t="s">
        <v>84</v>
      </c>
      <c r="C74" t="s">
        <v>32</v>
      </c>
      <c r="D74" t="s">
        <v>4</v>
      </c>
      <c r="E74">
        <v>4</v>
      </c>
    </row>
    <row r="75" spans="1:5" x14ac:dyDescent="0.25">
      <c r="A75" t="s">
        <v>75</v>
      </c>
      <c r="B75" t="s">
        <v>84</v>
      </c>
      <c r="C75" t="s">
        <v>32</v>
      </c>
      <c r="D75" t="s">
        <v>7</v>
      </c>
      <c r="E75">
        <v>3598</v>
      </c>
    </row>
    <row r="76" spans="1:5" x14ac:dyDescent="0.25">
      <c r="A76" t="s">
        <v>75</v>
      </c>
      <c r="B76" t="s">
        <v>84</v>
      </c>
      <c r="C76" t="s">
        <v>33</v>
      </c>
      <c r="D76" t="s">
        <v>1</v>
      </c>
      <c r="E76">
        <v>62</v>
      </c>
    </row>
    <row r="77" spans="1:5" x14ac:dyDescent="0.25">
      <c r="A77" t="s">
        <v>75</v>
      </c>
      <c r="B77" t="s">
        <v>84</v>
      </c>
      <c r="C77" t="s">
        <v>33</v>
      </c>
      <c r="D77" t="s">
        <v>7</v>
      </c>
      <c r="E77">
        <v>729</v>
      </c>
    </row>
    <row r="78" spans="1:5" x14ac:dyDescent="0.25">
      <c r="A78" t="s">
        <v>76</v>
      </c>
      <c r="B78" t="s">
        <v>85</v>
      </c>
      <c r="C78" t="s">
        <v>28</v>
      </c>
      <c r="D78" t="s">
        <v>7</v>
      </c>
      <c r="E78">
        <v>130</v>
      </c>
    </row>
    <row r="79" spans="1:5" x14ac:dyDescent="0.25">
      <c r="A79" t="s">
        <v>76</v>
      </c>
      <c r="B79" t="s">
        <v>85</v>
      </c>
      <c r="C79" t="s">
        <v>29</v>
      </c>
      <c r="D79" t="s">
        <v>1</v>
      </c>
      <c r="E79">
        <v>116</v>
      </c>
    </row>
    <row r="80" spans="1:5" x14ac:dyDescent="0.25">
      <c r="A80" t="s">
        <v>76</v>
      </c>
      <c r="B80" t="s">
        <v>85</v>
      </c>
      <c r="C80" t="s">
        <v>29</v>
      </c>
      <c r="D80" t="s">
        <v>4</v>
      </c>
      <c r="E80">
        <v>5</v>
      </c>
    </row>
    <row r="81" spans="1:5" x14ac:dyDescent="0.25">
      <c r="A81" t="s">
        <v>76</v>
      </c>
      <c r="B81" t="s">
        <v>85</v>
      </c>
      <c r="C81" t="s">
        <v>29</v>
      </c>
      <c r="D81" t="s">
        <v>7</v>
      </c>
      <c r="E81">
        <v>980</v>
      </c>
    </row>
    <row r="82" spans="1:5" x14ac:dyDescent="0.25">
      <c r="A82" t="s">
        <v>76</v>
      </c>
      <c r="B82" t="s">
        <v>85</v>
      </c>
      <c r="C82" t="s">
        <v>30</v>
      </c>
      <c r="D82" t="s">
        <v>7</v>
      </c>
      <c r="E82">
        <v>185</v>
      </c>
    </row>
    <row r="83" spans="1:5" x14ac:dyDescent="0.25">
      <c r="A83" t="s">
        <v>76</v>
      </c>
      <c r="B83" t="s">
        <v>85</v>
      </c>
      <c r="C83" t="s">
        <v>31</v>
      </c>
      <c r="D83" t="s">
        <v>1</v>
      </c>
      <c r="E83">
        <v>173</v>
      </c>
    </row>
    <row r="84" spans="1:5" x14ac:dyDescent="0.25">
      <c r="A84" t="s">
        <v>76</v>
      </c>
      <c r="B84" t="s">
        <v>85</v>
      </c>
      <c r="C84" t="s">
        <v>31</v>
      </c>
      <c r="D84" t="s">
        <v>7</v>
      </c>
      <c r="E84">
        <v>1562</v>
      </c>
    </row>
    <row r="85" spans="1:5" x14ac:dyDescent="0.25">
      <c r="A85" t="s">
        <v>76</v>
      </c>
      <c r="B85" t="s">
        <v>85</v>
      </c>
      <c r="C85" t="s">
        <v>32</v>
      </c>
      <c r="D85" t="s">
        <v>1</v>
      </c>
      <c r="E85">
        <v>703</v>
      </c>
    </row>
    <row r="86" spans="1:5" x14ac:dyDescent="0.25">
      <c r="A86" t="s">
        <v>76</v>
      </c>
      <c r="B86" t="s">
        <v>85</v>
      </c>
      <c r="C86" t="s">
        <v>32</v>
      </c>
      <c r="D86" t="s">
        <v>3</v>
      </c>
      <c r="E86">
        <v>2</v>
      </c>
    </row>
    <row r="87" spans="1:5" x14ac:dyDescent="0.25">
      <c r="A87" t="s">
        <v>76</v>
      </c>
      <c r="B87" t="s">
        <v>85</v>
      </c>
      <c r="C87" t="s">
        <v>32</v>
      </c>
      <c r="D87" t="s">
        <v>4</v>
      </c>
      <c r="E87">
        <v>3</v>
      </c>
    </row>
    <row r="88" spans="1:5" x14ac:dyDescent="0.25">
      <c r="A88" t="s">
        <v>76</v>
      </c>
      <c r="B88" t="s">
        <v>85</v>
      </c>
      <c r="C88" t="s">
        <v>32</v>
      </c>
      <c r="D88" t="s">
        <v>7</v>
      </c>
      <c r="E88">
        <v>3309</v>
      </c>
    </row>
    <row r="89" spans="1:5" x14ac:dyDescent="0.25">
      <c r="A89" t="s">
        <v>76</v>
      </c>
      <c r="B89" t="s">
        <v>85</v>
      </c>
      <c r="C89" t="s">
        <v>33</v>
      </c>
      <c r="D89" t="s">
        <v>1</v>
      </c>
      <c r="E89">
        <v>71</v>
      </c>
    </row>
    <row r="90" spans="1:5" x14ac:dyDescent="0.25">
      <c r="A90" t="s">
        <v>76</v>
      </c>
      <c r="B90" t="s">
        <v>85</v>
      </c>
      <c r="C90" t="s">
        <v>33</v>
      </c>
      <c r="D90" t="s">
        <v>7</v>
      </c>
      <c r="E90">
        <v>585</v>
      </c>
    </row>
    <row r="91" spans="1:5" x14ac:dyDescent="0.25">
      <c r="A91" t="s">
        <v>77</v>
      </c>
      <c r="B91" t="s">
        <v>86</v>
      </c>
      <c r="C91" t="s">
        <v>28</v>
      </c>
      <c r="D91" t="s">
        <v>1</v>
      </c>
      <c r="E91">
        <v>19</v>
      </c>
    </row>
    <row r="92" spans="1:5" x14ac:dyDescent="0.25">
      <c r="A92" t="s">
        <v>77</v>
      </c>
      <c r="B92" t="s">
        <v>86</v>
      </c>
      <c r="C92" t="s">
        <v>28</v>
      </c>
      <c r="D92" t="s">
        <v>7</v>
      </c>
      <c r="E92">
        <v>225</v>
      </c>
    </row>
    <row r="93" spans="1:5" x14ac:dyDescent="0.25">
      <c r="A93" t="s">
        <v>77</v>
      </c>
      <c r="B93" t="s">
        <v>86</v>
      </c>
      <c r="C93" t="s">
        <v>29</v>
      </c>
      <c r="D93" t="s">
        <v>1</v>
      </c>
      <c r="E93">
        <v>137</v>
      </c>
    </row>
    <row r="94" spans="1:5" x14ac:dyDescent="0.25">
      <c r="A94" t="s">
        <v>77</v>
      </c>
      <c r="B94" t="s">
        <v>86</v>
      </c>
      <c r="C94" t="s">
        <v>29</v>
      </c>
      <c r="D94" t="s">
        <v>7</v>
      </c>
      <c r="E94">
        <v>1037</v>
      </c>
    </row>
    <row r="95" spans="1:5" x14ac:dyDescent="0.25">
      <c r="A95" t="s">
        <v>77</v>
      </c>
      <c r="B95" t="s">
        <v>86</v>
      </c>
      <c r="C95" t="s">
        <v>30</v>
      </c>
      <c r="D95" t="s">
        <v>7</v>
      </c>
      <c r="E95">
        <v>211</v>
      </c>
    </row>
    <row r="96" spans="1:5" x14ac:dyDescent="0.25">
      <c r="A96" t="s">
        <v>77</v>
      </c>
      <c r="B96" t="s">
        <v>86</v>
      </c>
      <c r="C96" t="s">
        <v>31</v>
      </c>
      <c r="D96" t="s">
        <v>1</v>
      </c>
      <c r="E96">
        <v>210</v>
      </c>
    </row>
    <row r="97" spans="1:5" x14ac:dyDescent="0.25">
      <c r="A97" t="s">
        <v>77</v>
      </c>
      <c r="B97" t="s">
        <v>86</v>
      </c>
      <c r="C97" t="s">
        <v>31</v>
      </c>
      <c r="D97" t="s">
        <v>7</v>
      </c>
      <c r="E97">
        <v>1659</v>
      </c>
    </row>
    <row r="98" spans="1:5" x14ac:dyDescent="0.25">
      <c r="A98" t="s">
        <v>77</v>
      </c>
      <c r="B98" t="s">
        <v>86</v>
      </c>
      <c r="C98" t="s">
        <v>32</v>
      </c>
      <c r="D98" t="s">
        <v>1</v>
      </c>
      <c r="E98">
        <v>604</v>
      </c>
    </row>
    <row r="99" spans="1:5" x14ac:dyDescent="0.25">
      <c r="A99" t="s">
        <v>77</v>
      </c>
      <c r="B99" t="s">
        <v>86</v>
      </c>
      <c r="C99" t="s">
        <v>32</v>
      </c>
      <c r="D99" t="s">
        <v>3</v>
      </c>
      <c r="E99">
        <v>1</v>
      </c>
    </row>
    <row r="100" spans="1:5" x14ac:dyDescent="0.25">
      <c r="A100" t="s">
        <v>77</v>
      </c>
      <c r="B100" t="s">
        <v>86</v>
      </c>
      <c r="C100" t="s">
        <v>32</v>
      </c>
      <c r="D100" t="s">
        <v>7</v>
      </c>
      <c r="E100">
        <v>3723</v>
      </c>
    </row>
    <row r="101" spans="1:5" x14ac:dyDescent="0.25">
      <c r="A101" t="s">
        <v>77</v>
      </c>
      <c r="B101" t="s">
        <v>86</v>
      </c>
      <c r="C101" t="s">
        <v>33</v>
      </c>
      <c r="D101" t="s">
        <v>1</v>
      </c>
      <c r="E101">
        <v>122</v>
      </c>
    </row>
    <row r="102" spans="1:5" x14ac:dyDescent="0.25">
      <c r="A102" t="s">
        <v>77</v>
      </c>
      <c r="B102" t="s">
        <v>86</v>
      </c>
      <c r="C102" t="s">
        <v>33</v>
      </c>
      <c r="D102" t="s">
        <v>7</v>
      </c>
      <c r="E102">
        <v>592</v>
      </c>
    </row>
    <row r="103" spans="1:5" x14ac:dyDescent="0.25">
      <c r="A103" t="s">
        <v>78</v>
      </c>
      <c r="B103" t="s">
        <v>87</v>
      </c>
      <c r="C103" t="s">
        <v>28</v>
      </c>
      <c r="D103" t="s">
        <v>1</v>
      </c>
      <c r="E103">
        <v>30</v>
      </c>
    </row>
    <row r="104" spans="1:5" x14ac:dyDescent="0.25">
      <c r="A104" t="s">
        <v>78</v>
      </c>
      <c r="B104" t="s">
        <v>87</v>
      </c>
      <c r="C104" t="s">
        <v>28</v>
      </c>
      <c r="D104" t="s">
        <v>7</v>
      </c>
      <c r="E104">
        <v>186</v>
      </c>
    </row>
    <row r="105" spans="1:5" x14ac:dyDescent="0.25">
      <c r="A105" t="s">
        <v>78</v>
      </c>
      <c r="B105" t="s">
        <v>87</v>
      </c>
      <c r="C105" t="s">
        <v>29</v>
      </c>
      <c r="D105" t="s">
        <v>1</v>
      </c>
      <c r="E105">
        <v>62</v>
      </c>
    </row>
    <row r="106" spans="1:5" x14ac:dyDescent="0.25">
      <c r="A106" t="s">
        <v>78</v>
      </c>
      <c r="B106" t="s">
        <v>87</v>
      </c>
      <c r="C106" t="s">
        <v>29</v>
      </c>
      <c r="D106" t="s">
        <v>7</v>
      </c>
      <c r="E106">
        <v>973</v>
      </c>
    </row>
    <row r="107" spans="1:5" x14ac:dyDescent="0.25">
      <c r="A107" t="s">
        <v>78</v>
      </c>
      <c r="B107" t="s">
        <v>87</v>
      </c>
      <c r="C107" t="s">
        <v>30</v>
      </c>
      <c r="D107" t="s">
        <v>7</v>
      </c>
      <c r="E107">
        <v>214</v>
      </c>
    </row>
    <row r="108" spans="1:5" x14ac:dyDescent="0.25">
      <c r="A108" t="s">
        <v>78</v>
      </c>
      <c r="B108" t="s">
        <v>87</v>
      </c>
      <c r="C108" t="s">
        <v>31</v>
      </c>
      <c r="D108" t="s">
        <v>1</v>
      </c>
      <c r="E108">
        <v>152</v>
      </c>
    </row>
    <row r="109" spans="1:5" x14ac:dyDescent="0.25">
      <c r="A109" t="s">
        <v>78</v>
      </c>
      <c r="B109" t="s">
        <v>87</v>
      </c>
      <c r="C109" t="s">
        <v>31</v>
      </c>
      <c r="D109" t="s">
        <v>7</v>
      </c>
      <c r="E109">
        <v>1364</v>
      </c>
    </row>
    <row r="110" spans="1:5" x14ac:dyDescent="0.25">
      <c r="A110" t="s">
        <v>78</v>
      </c>
      <c r="B110" t="s">
        <v>87</v>
      </c>
      <c r="C110" t="s">
        <v>32</v>
      </c>
      <c r="D110" t="s">
        <v>1</v>
      </c>
      <c r="E110">
        <v>699</v>
      </c>
    </row>
    <row r="111" spans="1:5" x14ac:dyDescent="0.25">
      <c r="A111" t="s">
        <v>78</v>
      </c>
      <c r="B111" t="s">
        <v>87</v>
      </c>
      <c r="C111" t="s">
        <v>32</v>
      </c>
      <c r="D111" t="s">
        <v>4</v>
      </c>
      <c r="E111">
        <v>4</v>
      </c>
    </row>
    <row r="112" spans="1:5" x14ac:dyDescent="0.25">
      <c r="A112" t="s">
        <v>78</v>
      </c>
      <c r="B112" t="s">
        <v>87</v>
      </c>
      <c r="C112" t="s">
        <v>32</v>
      </c>
      <c r="D112" t="s">
        <v>7</v>
      </c>
      <c r="E112">
        <v>3931</v>
      </c>
    </row>
    <row r="113" spans="1:5" x14ac:dyDescent="0.25">
      <c r="A113" t="s">
        <v>78</v>
      </c>
      <c r="B113" t="s">
        <v>87</v>
      </c>
      <c r="C113" t="s">
        <v>33</v>
      </c>
      <c r="D113" t="s">
        <v>1</v>
      </c>
      <c r="E113">
        <v>114</v>
      </c>
    </row>
    <row r="114" spans="1:5" x14ac:dyDescent="0.25">
      <c r="A114" t="s">
        <v>78</v>
      </c>
      <c r="B114" t="s">
        <v>87</v>
      </c>
      <c r="C114" t="s">
        <v>33</v>
      </c>
      <c r="D114" t="s">
        <v>7</v>
      </c>
      <c r="E114">
        <v>558</v>
      </c>
    </row>
    <row r="115" spans="1:5" x14ac:dyDescent="0.25">
      <c r="A115" t="s">
        <v>52</v>
      </c>
      <c r="B115" t="s">
        <v>88</v>
      </c>
      <c r="C115" t="s">
        <v>28</v>
      </c>
      <c r="D115" t="s">
        <v>1</v>
      </c>
      <c r="E115">
        <v>61</v>
      </c>
    </row>
    <row r="116" spans="1:5" x14ac:dyDescent="0.25">
      <c r="A116" t="s">
        <v>52</v>
      </c>
      <c r="B116" t="s">
        <v>88</v>
      </c>
      <c r="C116" t="s">
        <v>28</v>
      </c>
      <c r="D116" t="s">
        <v>4</v>
      </c>
      <c r="E116">
        <v>4</v>
      </c>
    </row>
    <row r="117" spans="1:5" x14ac:dyDescent="0.25">
      <c r="A117" t="s">
        <v>52</v>
      </c>
      <c r="B117" t="s">
        <v>88</v>
      </c>
      <c r="C117" t="s">
        <v>28</v>
      </c>
      <c r="D117" t="s">
        <v>7</v>
      </c>
      <c r="E117">
        <v>157</v>
      </c>
    </row>
    <row r="118" spans="1:5" x14ac:dyDescent="0.25">
      <c r="A118" t="s">
        <v>52</v>
      </c>
      <c r="B118" t="s">
        <v>88</v>
      </c>
      <c r="C118" t="s">
        <v>29</v>
      </c>
      <c r="D118" t="s">
        <v>1</v>
      </c>
      <c r="E118">
        <v>92</v>
      </c>
    </row>
    <row r="119" spans="1:5" x14ac:dyDescent="0.25">
      <c r="A119" t="s">
        <v>52</v>
      </c>
      <c r="B119" t="s">
        <v>88</v>
      </c>
      <c r="C119" t="s">
        <v>29</v>
      </c>
      <c r="D119" t="s">
        <v>7</v>
      </c>
      <c r="E119">
        <v>1107</v>
      </c>
    </row>
    <row r="120" spans="1:5" x14ac:dyDescent="0.25">
      <c r="A120" t="s">
        <v>52</v>
      </c>
      <c r="B120" t="s">
        <v>88</v>
      </c>
      <c r="C120" t="s">
        <v>30</v>
      </c>
      <c r="D120" t="s">
        <v>7</v>
      </c>
      <c r="E120">
        <v>179</v>
      </c>
    </row>
    <row r="121" spans="1:5" x14ac:dyDescent="0.25">
      <c r="A121" t="s">
        <v>52</v>
      </c>
      <c r="B121" t="s">
        <v>88</v>
      </c>
      <c r="C121" t="s">
        <v>31</v>
      </c>
      <c r="D121" t="s">
        <v>1</v>
      </c>
      <c r="E121">
        <v>165</v>
      </c>
    </row>
    <row r="122" spans="1:5" x14ac:dyDescent="0.25">
      <c r="A122" t="s">
        <v>52</v>
      </c>
      <c r="B122" t="s">
        <v>88</v>
      </c>
      <c r="C122" t="s">
        <v>31</v>
      </c>
      <c r="D122" t="s">
        <v>7</v>
      </c>
      <c r="E122">
        <v>1516</v>
      </c>
    </row>
    <row r="123" spans="1:5" x14ac:dyDescent="0.25">
      <c r="A123" t="s">
        <v>52</v>
      </c>
      <c r="B123" t="s">
        <v>88</v>
      </c>
      <c r="C123" t="s">
        <v>32</v>
      </c>
      <c r="D123" t="s">
        <v>1</v>
      </c>
      <c r="E123">
        <v>874</v>
      </c>
    </row>
    <row r="124" spans="1:5" x14ac:dyDescent="0.25">
      <c r="A124" t="s">
        <v>52</v>
      </c>
      <c r="B124" t="s">
        <v>88</v>
      </c>
      <c r="C124" t="s">
        <v>32</v>
      </c>
      <c r="D124" t="s">
        <v>4</v>
      </c>
      <c r="E124">
        <v>3</v>
      </c>
    </row>
    <row r="125" spans="1:5" x14ac:dyDescent="0.25">
      <c r="A125" t="s">
        <v>52</v>
      </c>
      <c r="B125" t="s">
        <v>88</v>
      </c>
      <c r="C125" t="s">
        <v>32</v>
      </c>
      <c r="D125" t="s">
        <v>7</v>
      </c>
      <c r="E125">
        <v>4320</v>
      </c>
    </row>
    <row r="126" spans="1:5" x14ac:dyDescent="0.25">
      <c r="A126" t="s">
        <v>52</v>
      </c>
      <c r="B126" t="s">
        <v>88</v>
      </c>
      <c r="C126" t="s">
        <v>33</v>
      </c>
      <c r="D126" t="s">
        <v>1</v>
      </c>
      <c r="E126">
        <v>100</v>
      </c>
    </row>
    <row r="127" spans="1:5" x14ac:dyDescent="0.25">
      <c r="A127" t="s">
        <v>52</v>
      </c>
      <c r="B127" t="s">
        <v>88</v>
      </c>
      <c r="C127" t="s">
        <v>33</v>
      </c>
      <c r="D127" t="s">
        <v>7</v>
      </c>
      <c r="E127">
        <v>432</v>
      </c>
    </row>
    <row r="128" spans="1:5" x14ac:dyDescent="0.25">
      <c r="A128" t="s">
        <v>53</v>
      </c>
      <c r="B128" t="s">
        <v>89</v>
      </c>
      <c r="C128" t="s">
        <v>28</v>
      </c>
      <c r="D128" t="s">
        <v>1</v>
      </c>
      <c r="E128">
        <v>7</v>
      </c>
    </row>
    <row r="129" spans="1:5" x14ac:dyDescent="0.25">
      <c r="A129" t="s">
        <v>53</v>
      </c>
      <c r="B129" t="s">
        <v>89</v>
      </c>
      <c r="C129" t="s">
        <v>28</v>
      </c>
      <c r="D129" t="s">
        <v>7</v>
      </c>
      <c r="E129">
        <v>186</v>
      </c>
    </row>
    <row r="130" spans="1:5" x14ac:dyDescent="0.25">
      <c r="A130" t="s">
        <v>53</v>
      </c>
      <c r="B130" t="s">
        <v>89</v>
      </c>
      <c r="C130" t="s">
        <v>29</v>
      </c>
      <c r="D130" t="s">
        <v>1</v>
      </c>
      <c r="E130">
        <v>149</v>
      </c>
    </row>
    <row r="131" spans="1:5" x14ac:dyDescent="0.25">
      <c r="A131" t="s">
        <v>53</v>
      </c>
      <c r="B131" t="s">
        <v>89</v>
      </c>
      <c r="C131" t="s">
        <v>29</v>
      </c>
      <c r="D131" t="s">
        <v>7</v>
      </c>
      <c r="E131">
        <v>1177</v>
      </c>
    </row>
    <row r="132" spans="1:5" x14ac:dyDescent="0.25">
      <c r="A132" t="s">
        <v>53</v>
      </c>
      <c r="B132" t="s">
        <v>89</v>
      </c>
      <c r="C132" t="s">
        <v>30</v>
      </c>
      <c r="D132" t="s">
        <v>7</v>
      </c>
      <c r="E132">
        <v>186</v>
      </c>
    </row>
    <row r="133" spans="1:5" x14ac:dyDescent="0.25">
      <c r="A133" t="s">
        <v>53</v>
      </c>
      <c r="B133" t="s">
        <v>89</v>
      </c>
      <c r="C133" t="s">
        <v>31</v>
      </c>
      <c r="D133" t="s">
        <v>1</v>
      </c>
      <c r="E133">
        <v>193</v>
      </c>
    </row>
    <row r="134" spans="1:5" x14ac:dyDescent="0.25">
      <c r="A134" t="s">
        <v>53</v>
      </c>
      <c r="B134" t="s">
        <v>89</v>
      </c>
      <c r="C134" t="s">
        <v>31</v>
      </c>
      <c r="D134" t="s">
        <v>7</v>
      </c>
      <c r="E134">
        <v>1599</v>
      </c>
    </row>
    <row r="135" spans="1:5" x14ac:dyDescent="0.25">
      <c r="A135" t="s">
        <v>53</v>
      </c>
      <c r="B135" t="s">
        <v>89</v>
      </c>
      <c r="C135" t="s">
        <v>32</v>
      </c>
      <c r="D135" t="s">
        <v>1</v>
      </c>
      <c r="E135">
        <v>675</v>
      </c>
    </row>
    <row r="136" spans="1:5" x14ac:dyDescent="0.25">
      <c r="A136" t="s">
        <v>53</v>
      </c>
      <c r="B136" t="s">
        <v>89</v>
      </c>
      <c r="C136" t="s">
        <v>32</v>
      </c>
      <c r="D136" t="s">
        <v>4</v>
      </c>
      <c r="E136">
        <v>1</v>
      </c>
    </row>
    <row r="137" spans="1:5" x14ac:dyDescent="0.25">
      <c r="A137" t="s">
        <v>53</v>
      </c>
      <c r="B137" t="s">
        <v>89</v>
      </c>
      <c r="C137" t="s">
        <v>32</v>
      </c>
      <c r="D137" t="s">
        <v>7</v>
      </c>
      <c r="E137">
        <v>4005</v>
      </c>
    </row>
    <row r="138" spans="1:5" x14ac:dyDescent="0.25">
      <c r="A138" t="s">
        <v>53</v>
      </c>
      <c r="B138" t="s">
        <v>89</v>
      </c>
      <c r="C138" t="s">
        <v>33</v>
      </c>
      <c r="D138" t="s">
        <v>1</v>
      </c>
      <c r="E138">
        <v>139</v>
      </c>
    </row>
    <row r="139" spans="1:5" x14ac:dyDescent="0.25">
      <c r="A139" t="s">
        <v>53</v>
      </c>
      <c r="B139" t="s">
        <v>89</v>
      </c>
      <c r="C139" t="s">
        <v>33</v>
      </c>
      <c r="D139" t="s">
        <v>7</v>
      </c>
      <c r="E139">
        <v>516</v>
      </c>
    </row>
    <row r="140" spans="1:5" x14ac:dyDescent="0.25">
      <c r="A140" t="s">
        <v>54</v>
      </c>
      <c r="B140" t="s">
        <v>90</v>
      </c>
      <c r="C140" t="s">
        <v>28</v>
      </c>
      <c r="D140" t="s">
        <v>1</v>
      </c>
      <c r="E140">
        <v>4</v>
      </c>
    </row>
    <row r="141" spans="1:5" x14ac:dyDescent="0.25">
      <c r="A141" t="s">
        <v>54</v>
      </c>
      <c r="B141" t="s">
        <v>90</v>
      </c>
      <c r="C141" t="s">
        <v>28</v>
      </c>
      <c r="D141" t="s">
        <v>7</v>
      </c>
      <c r="E141">
        <v>172</v>
      </c>
    </row>
    <row r="142" spans="1:5" x14ac:dyDescent="0.25">
      <c r="A142" t="s">
        <v>54</v>
      </c>
      <c r="B142" t="s">
        <v>90</v>
      </c>
      <c r="C142" t="s">
        <v>29</v>
      </c>
      <c r="D142" t="s">
        <v>1</v>
      </c>
      <c r="E142">
        <v>158</v>
      </c>
    </row>
    <row r="143" spans="1:5" x14ac:dyDescent="0.25">
      <c r="A143" t="s">
        <v>54</v>
      </c>
      <c r="B143" t="s">
        <v>90</v>
      </c>
      <c r="C143" t="s">
        <v>29</v>
      </c>
      <c r="D143" t="s">
        <v>7</v>
      </c>
      <c r="E143">
        <v>1052</v>
      </c>
    </row>
    <row r="144" spans="1:5" x14ac:dyDescent="0.25">
      <c r="A144" t="s">
        <v>54</v>
      </c>
      <c r="B144" t="s">
        <v>90</v>
      </c>
      <c r="C144" t="s">
        <v>30</v>
      </c>
      <c r="D144" t="s">
        <v>7</v>
      </c>
      <c r="E144">
        <v>150</v>
      </c>
    </row>
    <row r="145" spans="1:5" x14ac:dyDescent="0.25">
      <c r="A145" t="s">
        <v>54</v>
      </c>
      <c r="B145" t="s">
        <v>90</v>
      </c>
      <c r="C145" t="s">
        <v>31</v>
      </c>
      <c r="D145" t="s">
        <v>1</v>
      </c>
      <c r="E145">
        <v>193</v>
      </c>
    </row>
    <row r="146" spans="1:5" x14ac:dyDescent="0.25">
      <c r="A146" t="s">
        <v>54</v>
      </c>
      <c r="B146" t="s">
        <v>90</v>
      </c>
      <c r="C146" t="s">
        <v>31</v>
      </c>
      <c r="D146" t="s">
        <v>7</v>
      </c>
      <c r="E146">
        <v>1539</v>
      </c>
    </row>
    <row r="147" spans="1:5" x14ac:dyDescent="0.25">
      <c r="A147" t="s">
        <v>54</v>
      </c>
      <c r="B147" t="s">
        <v>90</v>
      </c>
      <c r="C147" t="s">
        <v>32</v>
      </c>
      <c r="D147" t="s">
        <v>1</v>
      </c>
      <c r="E147">
        <v>702</v>
      </c>
    </row>
    <row r="148" spans="1:5" x14ac:dyDescent="0.25">
      <c r="A148" t="s">
        <v>54</v>
      </c>
      <c r="B148" t="s">
        <v>90</v>
      </c>
      <c r="C148" t="s">
        <v>32</v>
      </c>
      <c r="D148" t="s">
        <v>4</v>
      </c>
      <c r="E148">
        <v>5</v>
      </c>
    </row>
    <row r="149" spans="1:5" x14ac:dyDescent="0.25">
      <c r="A149" t="s">
        <v>54</v>
      </c>
      <c r="B149" t="s">
        <v>90</v>
      </c>
      <c r="C149" t="s">
        <v>32</v>
      </c>
      <c r="D149" t="s">
        <v>7</v>
      </c>
      <c r="E149">
        <v>3753</v>
      </c>
    </row>
    <row r="150" spans="1:5" x14ac:dyDescent="0.25">
      <c r="A150" t="s">
        <v>54</v>
      </c>
      <c r="B150" t="s">
        <v>90</v>
      </c>
      <c r="C150" t="s">
        <v>33</v>
      </c>
      <c r="D150" t="s">
        <v>1</v>
      </c>
      <c r="E150">
        <v>189</v>
      </c>
    </row>
    <row r="151" spans="1:5" x14ac:dyDescent="0.25">
      <c r="A151" t="s">
        <v>54</v>
      </c>
      <c r="B151" t="s">
        <v>90</v>
      </c>
      <c r="C151" t="s">
        <v>33</v>
      </c>
      <c r="D151" t="s">
        <v>7</v>
      </c>
      <c r="E151">
        <v>527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Q52"/>
  <sheetViews>
    <sheetView topLeftCell="F1" workbookViewId="0">
      <selection activeCell="K5" sqref="K5:L5"/>
    </sheetView>
  </sheetViews>
  <sheetFormatPr defaultRowHeight="13.2" x14ac:dyDescent="0.25"/>
  <cols>
    <col min="2" max="2" width="18.109375" customWidth="1"/>
    <col min="3" max="3" width="24.33203125" customWidth="1"/>
    <col min="4" max="4" width="37.6640625" customWidth="1"/>
    <col min="5" max="5" width="26.33203125" customWidth="1"/>
    <col min="6" max="6" width="24.6640625" customWidth="1"/>
    <col min="7" max="7" width="22.109375" customWidth="1"/>
    <col min="8" max="8" width="12.6640625" bestFit="1" customWidth="1"/>
    <col min="9" max="9" width="10.44140625" style="34" bestFit="1" customWidth="1"/>
    <col min="10" max="10" width="12.6640625" bestFit="1" customWidth="1"/>
    <col min="11" max="11" width="40.44140625" bestFit="1" customWidth="1"/>
    <col min="12" max="12" width="8.44140625" bestFit="1" customWidth="1"/>
    <col min="13" max="13" width="29.5546875" bestFit="1" customWidth="1"/>
    <col min="14" max="14" width="15.33203125" bestFit="1" customWidth="1"/>
    <col min="15" max="16" width="8.44140625" bestFit="1" customWidth="1"/>
  </cols>
  <sheetData>
    <row r="1" spans="1:17" ht="28.2" x14ac:dyDescent="0.5">
      <c r="B1" s="49" t="s">
        <v>21</v>
      </c>
      <c r="C1" s="49"/>
      <c r="D1" s="49"/>
      <c r="E1" s="49"/>
      <c r="F1" s="49"/>
      <c r="G1" s="49"/>
      <c r="K1" s="49" t="s">
        <v>21</v>
      </c>
      <c r="L1" s="49"/>
      <c r="M1" s="49"/>
      <c r="N1" s="49"/>
      <c r="O1" s="49"/>
      <c r="P1" s="49"/>
    </row>
    <row r="2" spans="1:17" ht="28.2" x14ac:dyDescent="0.5">
      <c r="B2" s="49" t="s">
        <v>34</v>
      </c>
      <c r="C2" s="49"/>
      <c r="D2" s="49"/>
      <c r="E2" s="49"/>
      <c r="F2" s="49"/>
      <c r="G2" s="49"/>
      <c r="K2" s="49" t="s">
        <v>34</v>
      </c>
      <c r="L2" s="49"/>
      <c r="M2" s="49"/>
      <c r="N2" s="49"/>
      <c r="O2" s="49"/>
      <c r="P2" s="49"/>
    </row>
    <row r="4" spans="1:17" x14ac:dyDescent="0.25">
      <c r="B4" s="50" t="s">
        <v>5</v>
      </c>
      <c r="C4" s="50"/>
      <c r="D4" s="31">
        <v>2014</v>
      </c>
      <c r="F4" s="4"/>
      <c r="G4" s="24"/>
      <c r="K4" s="50" t="s">
        <v>5</v>
      </c>
      <c r="L4" s="50"/>
      <c r="M4" s="31">
        <v>2014</v>
      </c>
      <c r="O4" s="4"/>
      <c r="P4" s="24"/>
    </row>
    <row r="5" spans="1:17" ht="93.6" x14ac:dyDescent="0.3">
      <c r="B5" s="50"/>
      <c r="C5" s="50"/>
      <c r="D5" s="28" t="s">
        <v>23</v>
      </c>
      <c r="E5" s="29" t="s">
        <v>12</v>
      </c>
      <c r="F5" s="12" t="s">
        <v>35</v>
      </c>
      <c r="G5" s="12" t="s">
        <v>36</v>
      </c>
      <c r="K5" s="50"/>
      <c r="L5" s="50"/>
      <c r="M5" s="28" t="s">
        <v>23</v>
      </c>
      <c r="N5" s="29" t="s">
        <v>12</v>
      </c>
      <c r="O5" s="12" t="s">
        <v>35</v>
      </c>
      <c r="P5" s="12" t="s">
        <v>36</v>
      </c>
    </row>
    <row r="6" spans="1:17" x14ac:dyDescent="0.25">
      <c r="B6" s="1"/>
      <c r="C6" s="1"/>
      <c r="D6" s="3" t="s">
        <v>24</v>
      </c>
      <c r="E6" s="3" t="s">
        <v>1</v>
      </c>
      <c r="F6" s="19">
        <v>107.37</v>
      </c>
      <c r="G6" s="19">
        <v>48.89</v>
      </c>
      <c r="K6" s="1"/>
      <c r="L6" s="1"/>
      <c r="M6" s="3" t="s">
        <v>24</v>
      </c>
      <c r="N6" s="3" t="s">
        <v>1</v>
      </c>
      <c r="O6" s="19">
        <v>105.57</v>
      </c>
      <c r="P6" s="19">
        <v>48.08</v>
      </c>
    </row>
    <row r="7" spans="1:17" x14ac:dyDescent="0.25">
      <c r="B7" s="1"/>
      <c r="C7" s="1"/>
      <c r="D7" s="3" t="s">
        <v>26</v>
      </c>
      <c r="E7" s="3" t="s">
        <v>2</v>
      </c>
      <c r="F7" s="19">
        <v>26.09</v>
      </c>
      <c r="G7" s="19">
        <v>11.88</v>
      </c>
      <c r="K7" s="1"/>
      <c r="L7" s="1"/>
      <c r="M7" s="3" t="s">
        <v>26</v>
      </c>
      <c r="N7" s="3" t="s">
        <v>2</v>
      </c>
      <c r="O7" s="19">
        <v>25.65</v>
      </c>
      <c r="P7" s="19">
        <v>11.68</v>
      </c>
    </row>
    <row r="8" spans="1:17" x14ac:dyDescent="0.25">
      <c r="B8" s="1"/>
      <c r="C8" s="1"/>
      <c r="D8" s="3" t="s">
        <v>25</v>
      </c>
      <c r="E8" s="3" t="s">
        <v>3</v>
      </c>
      <c r="F8" s="20">
        <v>91.98</v>
      </c>
      <c r="G8" s="20">
        <v>77.94</v>
      </c>
      <c r="K8" s="1"/>
      <c r="L8" s="1"/>
      <c r="M8" s="3" t="s">
        <v>25</v>
      </c>
      <c r="N8" s="3" t="s">
        <v>3</v>
      </c>
      <c r="O8" s="20">
        <v>90.44</v>
      </c>
      <c r="P8" s="20">
        <v>76.63</v>
      </c>
    </row>
    <row r="9" spans="1:17" x14ac:dyDescent="0.25">
      <c r="B9" s="1"/>
      <c r="C9" s="1"/>
      <c r="D9" s="3" t="s">
        <v>27</v>
      </c>
      <c r="E9" s="3" t="s">
        <v>4</v>
      </c>
      <c r="F9" s="19">
        <v>444.35</v>
      </c>
      <c r="G9" s="19">
        <v>249.84</v>
      </c>
      <c r="K9" s="1"/>
      <c r="L9" s="1"/>
      <c r="M9" s="3" t="s">
        <v>27</v>
      </c>
      <c r="N9" s="3" t="s">
        <v>4</v>
      </c>
      <c r="O9" s="19">
        <v>436.93</v>
      </c>
      <c r="P9" s="19">
        <v>245.66</v>
      </c>
    </row>
    <row r="10" spans="1:17" x14ac:dyDescent="0.25">
      <c r="B10" s="1"/>
      <c r="C10" s="1"/>
      <c r="D10" s="18"/>
      <c r="K10" s="1"/>
      <c r="L10" s="1"/>
      <c r="M10" s="18"/>
    </row>
    <row r="11" spans="1:17" x14ac:dyDescent="0.25">
      <c r="B11" s="1"/>
      <c r="C11" s="1"/>
      <c r="K11" s="1"/>
      <c r="L11" s="1"/>
    </row>
    <row r="12" spans="1:17" ht="78" x14ac:dyDescent="0.3">
      <c r="B12" s="10" t="s">
        <v>0</v>
      </c>
      <c r="C12" s="11" t="s">
        <v>37</v>
      </c>
      <c r="D12" s="11" t="s">
        <v>38</v>
      </c>
      <c r="E12" s="11" t="s">
        <v>39</v>
      </c>
      <c r="F12" s="11" t="s">
        <v>40</v>
      </c>
      <c r="G12" s="11" t="s">
        <v>41</v>
      </c>
      <c r="H12" s="32" t="s">
        <v>48</v>
      </c>
      <c r="I12" s="35" t="s">
        <v>42</v>
      </c>
      <c r="J12" s="32" t="s">
        <v>49</v>
      </c>
      <c r="K12" s="10" t="s">
        <v>0</v>
      </c>
      <c r="L12" s="11" t="s">
        <v>43</v>
      </c>
      <c r="M12" s="11" t="s">
        <v>44</v>
      </c>
      <c r="N12" s="11" t="s">
        <v>45</v>
      </c>
      <c r="O12" s="11" t="s">
        <v>46</v>
      </c>
      <c r="P12" s="11" t="s">
        <v>47</v>
      </c>
    </row>
    <row r="13" spans="1:17" ht="15.6" x14ac:dyDescent="0.3">
      <c r="B13" s="8" t="s">
        <v>11</v>
      </c>
      <c r="C13" s="9"/>
      <c r="D13" s="9"/>
      <c r="E13" s="9"/>
      <c r="F13" s="9"/>
      <c r="G13" s="9"/>
      <c r="K13" s="8" t="s">
        <v>11</v>
      </c>
      <c r="L13" s="9"/>
      <c r="M13" s="9"/>
      <c r="N13" s="9"/>
      <c r="O13" s="9"/>
      <c r="P13" s="9"/>
    </row>
    <row r="14" spans="1:17" x14ac:dyDescent="0.25">
      <c r="A14" t="s">
        <v>28</v>
      </c>
      <c r="B14" s="3" t="s">
        <v>1</v>
      </c>
      <c r="C14" s="14">
        <v>107.37</v>
      </c>
      <c r="D14" s="13">
        <v>0.86119999999999997</v>
      </c>
      <c r="E14" s="14">
        <v>92.467044000000001</v>
      </c>
      <c r="F14" s="14">
        <v>48.89</v>
      </c>
      <c r="G14" s="21">
        <v>141.357044</v>
      </c>
      <c r="H14" s="33">
        <f>G14*I14</f>
        <v>27847.337668</v>
      </c>
      <c r="I14" s="34">
        <f>SUMIFS(Data!E:E,Data!C:C,A14,Data!D:D,'Rate Comparision New to Old'!B14)</f>
        <v>197</v>
      </c>
      <c r="J14" s="33">
        <f>I14*P14</f>
        <v>27827.448153999998</v>
      </c>
      <c r="K14" s="3" t="s">
        <v>1</v>
      </c>
      <c r="L14" s="14">
        <v>105.57</v>
      </c>
      <c r="M14" s="13">
        <v>0.88260000000000005</v>
      </c>
      <c r="N14" s="14">
        <v>93.176081999999994</v>
      </c>
      <c r="O14" s="14">
        <v>48.08</v>
      </c>
      <c r="P14" s="21">
        <v>141.25608199999999</v>
      </c>
      <c r="Q14" s="33">
        <f>G14-P14</f>
        <v>0.10096200000000977</v>
      </c>
    </row>
    <row r="15" spans="1:17" x14ac:dyDescent="0.25">
      <c r="A15" t="s">
        <v>28</v>
      </c>
      <c r="B15" s="3" t="s">
        <v>2</v>
      </c>
      <c r="C15" s="14">
        <v>26.09</v>
      </c>
      <c r="D15" s="13">
        <v>0.86119999999999997</v>
      </c>
      <c r="E15" s="15">
        <v>22.468707999999999</v>
      </c>
      <c r="F15" s="14">
        <v>11.88</v>
      </c>
      <c r="G15" s="22">
        <v>34.348708000000002</v>
      </c>
      <c r="H15" s="33">
        <f t="shared" ref="H15:H17" si="0">G15*I15</f>
        <v>0</v>
      </c>
      <c r="I15" s="34">
        <f>SUMIFS(Data!E:E,Data!C:C,A15,Data!D:D,'Rate Comparision New to Old'!B15)</f>
        <v>0</v>
      </c>
      <c r="J15" s="33">
        <f>I15*P15</f>
        <v>0</v>
      </c>
      <c r="K15" s="3" t="s">
        <v>2</v>
      </c>
      <c r="L15" s="14">
        <v>25.65</v>
      </c>
      <c r="M15" s="13">
        <v>0.88260000000000005</v>
      </c>
      <c r="N15" s="15">
        <v>22.63869</v>
      </c>
      <c r="O15" s="14">
        <v>11.68</v>
      </c>
      <c r="P15" s="22">
        <v>34.318690000000004</v>
      </c>
      <c r="Q15" s="33">
        <f t="shared" ref="Q15:Q17" si="1">G15-P15</f>
        <v>3.0017999999998324E-2</v>
      </c>
    </row>
    <row r="16" spans="1:17" x14ac:dyDescent="0.25">
      <c r="A16" t="s">
        <v>28</v>
      </c>
      <c r="B16" s="3" t="s">
        <v>3</v>
      </c>
      <c r="C16" s="14">
        <v>91.98</v>
      </c>
      <c r="D16" s="13">
        <v>0.86119999999999997</v>
      </c>
      <c r="E16" s="15">
        <v>79.213176000000004</v>
      </c>
      <c r="F16" s="14">
        <v>77.94</v>
      </c>
      <c r="G16" s="22">
        <v>157.153176</v>
      </c>
      <c r="H16" s="33">
        <f t="shared" si="0"/>
        <v>0</v>
      </c>
      <c r="I16" s="34">
        <f>SUMIFS(Data!E:E,Data!C:C,A16,Data!D:D,'Rate Comparision New to Old'!B16)</f>
        <v>0</v>
      </c>
      <c r="J16" s="33">
        <f>I16*P16</f>
        <v>0</v>
      </c>
      <c r="K16" s="3" t="s">
        <v>3</v>
      </c>
      <c r="L16" s="14">
        <v>90.44</v>
      </c>
      <c r="M16" s="13">
        <v>0.88260000000000005</v>
      </c>
      <c r="N16" s="15">
        <v>79.822344000000001</v>
      </c>
      <c r="O16" s="14">
        <v>76.63</v>
      </c>
      <c r="P16" s="22">
        <v>156.45234399999998</v>
      </c>
      <c r="Q16" s="33">
        <f t="shared" si="1"/>
        <v>0.70083200000001966</v>
      </c>
    </row>
    <row r="17" spans="1:17" x14ac:dyDescent="0.25">
      <c r="A17" t="s">
        <v>28</v>
      </c>
      <c r="B17" s="3" t="s">
        <v>4</v>
      </c>
      <c r="C17" s="14">
        <v>444.35</v>
      </c>
      <c r="D17" s="13">
        <v>0.86119999999999997</v>
      </c>
      <c r="E17" s="17">
        <v>382.67421999999999</v>
      </c>
      <c r="F17" s="14">
        <v>249.84</v>
      </c>
      <c r="G17" s="23">
        <v>632.51422000000002</v>
      </c>
      <c r="H17" s="33">
        <f t="shared" si="0"/>
        <v>5060.1137600000002</v>
      </c>
      <c r="I17" s="34">
        <f>SUMIFS(Data!E:E,Data!C:C,A17,Data!D:D,'Rate Comparision New to Old'!B17)</f>
        <v>8</v>
      </c>
      <c r="J17" s="33">
        <f>I17*P17</f>
        <v>5050.3553440000005</v>
      </c>
      <c r="K17" s="3" t="s">
        <v>4</v>
      </c>
      <c r="L17" s="14">
        <v>436.93</v>
      </c>
      <c r="M17" s="13">
        <v>0.88260000000000005</v>
      </c>
      <c r="N17" s="17">
        <v>385.63441800000004</v>
      </c>
      <c r="O17" s="14">
        <v>245.66</v>
      </c>
      <c r="P17" s="23">
        <v>631.29441800000006</v>
      </c>
      <c r="Q17" s="33">
        <f t="shared" si="1"/>
        <v>1.2198019999999588</v>
      </c>
    </row>
    <row r="18" spans="1:17" ht="15.6" x14ac:dyDescent="0.3">
      <c r="B18" s="8" t="s">
        <v>19</v>
      </c>
      <c r="C18" s="7"/>
      <c r="D18" s="7"/>
      <c r="E18" s="7"/>
      <c r="F18" s="7"/>
      <c r="G18" s="7"/>
      <c r="H18" s="33">
        <f>SUM(H14:H17)</f>
        <v>32907.451428</v>
      </c>
      <c r="I18" s="34">
        <f t="shared" ref="I18:J18" si="2">SUM(I14:I17)</f>
        <v>205</v>
      </c>
      <c r="J18" s="33">
        <f t="shared" si="2"/>
        <v>32877.803498000001</v>
      </c>
      <c r="K18" s="8" t="s">
        <v>19</v>
      </c>
      <c r="L18" s="7"/>
      <c r="M18" s="7"/>
      <c r="N18" s="7"/>
      <c r="O18" s="7"/>
      <c r="P18" s="7"/>
    </row>
    <row r="19" spans="1:17" x14ac:dyDescent="0.25">
      <c r="A19" t="s">
        <v>30</v>
      </c>
      <c r="B19" s="3" t="s">
        <v>1</v>
      </c>
      <c r="C19" s="14">
        <v>107.37</v>
      </c>
      <c r="D19" s="13">
        <v>0.93020000000000003</v>
      </c>
      <c r="E19" s="14">
        <v>99.875574</v>
      </c>
      <c r="F19" s="14">
        <v>48.89</v>
      </c>
      <c r="G19" s="21">
        <v>148.76557400000002</v>
      </c>
      <c r="H19" s="33">
        <f t="shared" ref="H19:H22" si="3">G19*I19</f>
        <v>26033.975450000002</v>
      </c>
      <c r="I19" s="34">
        <f>SUMIFS(Data!E:E,Data!C:C,A19,Data!D:D,'Rate Comparision New to Old'!B19)</f>
        <v>175</v>
      </c>
      <c r="J19" s="33">
        <f>I19*P19</f>
        <v>26260.608499999995</v>
      </c>
      <c r="K19" s="3" t="s">
        <v>1</v>
      </c>
      <c r="L19" s="14">
        <v>105.57</v>
      </c>
      <c r="M19" s="13">
        <v>0.96599999999999997</v>
      </c>
      <c r="N19" s="14">
        <v>101.98061999999999</v>
      </c>
      <c r="O19" s="14">
        <v>48.08</v>
      </c>
      <c r="P19" s="21">
        <v>150.06061999999997</v>
      </c>
      <c r="Q19" s="33">
        <f>G19-P19</f>
        <v>-1.2950459999999566</v>
      </c>
    </row>
    <row r="20" spans="1:17" x14ac:dyDescent="0.25">
      <c r="A20" t="s">
        <v>30</v>
      </c>
      <c r="B20" s="3" t="s">
        <v>2</v>
      </c>
      <c r="C20" s="14">
        <v>26.09</v>
      </c>
      <c r="D20" s="13">
        <v>0.93020000000000003</v>
      </c>
      <c r="E20" s="15">
        <v>24.268917999999999</v>
      </c>
      <c r="F20" s="14">
        <v>11.88</v>
      </c>
      <c r="G20" s="22">
        <v>36.148918000000002</v>
      </c>
      <c r="H20" s="33">
        <f t="shared" si="3"/>
        <v>0</v>
      </c>
      <c r="I20" s="34">
        <f>SUMIFS(Data!E:E,Data!C:C,A20,Data!D:D,'Rate Comparision New to Old'!B20)</f>
        <v>0</v>
      </c>
      <c r="J20" s="33">
        <f>I20*P20</f>
        <v>0</v>
      </c>
      <c r="K20" s="3" t="s">
        <v>2</v>
      </c>
      <c r="L20" s="14">
        <v>25.65</v>
      </c>
      <c r="M20" s="13">
        <v>0.96599999999999997</v>
      </c>
      <c r="N20" s="15">
        <v>24.777899999999999</v>
      </c>
      <c r="O20" s="14">
        <v>11.68</v>
      </c>
      <c r="P20" s="22">
        <v>36.457899999999995</v>
      </c>
      <c r="Q20" s="33">
        <f t="shared" ref="Q20:Q22" si="4">G20-P20</f>
        <v>-0.30898199999999321</v>
      </c>
    </row>
    <row r="21" spans="1:17" x14ac:dyDescent="0.25">
      <c r="A21" t="s">
        <v>30</v>
      </c>
      <c r="B21" s="3" t="s">
        <v>3</v>
      </c>
      <c r="C21" s="14">
        <v>91.98</v>
      </c>
      <c r="D21" s="5">
        <v>0.93020000000000003</v>
      </c>
      <c r="E21" s="15">
        <v>85.559796000000006</v>
      </c>
      <c r="F21" s="14">
        <v>77.94</v>
      </c>
      <c r="G21" s="22">
        <v>163.499796</v>
      </c>
      <c r="H21" s="33">
        <f t="shared" si="3"/>
        <v>0</v>
      </c>
      <c r="I21" s="34">
        <f>SUMIFS(Data!E:E,Data!C:C,A21,Data!D:D,'Rate Comparision New to Old'!B21)</f>
        <v>0</v>
      </c>
      <c r="J21" s="33">
        <f>I21*P21</f>
        <v>0</v>
      </c>
      <c r="K21" s="3" t="s">
        <v>3</v>
      </c>
      <c r="L21" s="14">
        <v>90.44</v>
      </c>
      <c r="M21" s="5">
        <v>0.96599999999999997</v>
      </c>
      <c r="N21" s="15">
        <v>87.365039999999993</v>
      </c>
      <c r="O21" s="14">
        <v>76.63</v>
      </c>
      <c r="P21" s="22">
        <v>163.99503999999999</v>
      </c>
      <c r="Q21" s="33">
        <f t="shared" si="4"/>
        <v>-0.49524399999998536</v>
      </c>
    </row>
    <row r="22" spans="1:17" x14ac:dyDescent="0.25">
      <c r="A22" t="s">
        <v>30</v>
      </c>
      <c r="B22" s="3" t="s">
        <v>4</v>
      </c>
      <c r="C22" s="14">
        <v>444.35</v>
      </c>
      <c r="D22" s="16">
        <v>0.93020000000000003</v>
      </c>
      <c r="E22" s="17">
        <v>413.33437000000004</v>
      </c>
      <c r="F22" s="14">
        <v>249.84</v>
      </c>
      <c r="G22" s="23">
        <v>663.17437000000007</v>
      </c>
      <c r="H22" s="33">
        <f t="shared" si="3"/>
        <v>0</v>
      </c>
      <c r="I22" s="34">
        <f>SUMIFS(Data!E:E,Data!C:C,A22,Data!D:D,'Rate Comparision New to Old'!B22)</f>
        <v>0</v>
      </c>
      <c r="J22" s="33">
        <f>I22*P22</f>
        <v>0</v>
      </c>
      <c r="K22" s="3" t="s">
        <v>4</v>
      </c>
      <c r="L22" s="14">
        <v>436.93</v>
      </c>
      <c r="M22" s="16">
        <v>0.96599999999999997</v>
      </c>
      <c r="N22" s="17">
        <v>422.07438000000002</v>
      </c>
      <c r="O22" s="14">
        <v>245.66</v>
      </c>
      <c r="P22" s="23">
        <v>667.73437999999999</v>
      </c>
      <c r="Q22" s="33">
        <f t="shared" si="4"/>
        <v>-4.5600099999999202</v>
      </c>
    </row>
    <row r="23" spans="1:17" ht="15.6" x14ac:dyDescent="0.3">
      <c r="B23" s="8" t="s">
        <v>20</v>
      </c>
      <c r="C23" s="7"/>
      <c r="D23" s="7"/>
      <c r="E23" s="7"/>
      <c r="F23" s="7"/>
      <c r="G23" s="7"/>
      <c r="H23" s="33">
        <f>SUM(H19:H22)</f>
        <v>26033.975450000002</v>
      </c>
      <c r="I23" s="34">
        <f t="shared" ref="I23" si="5">SUM(I19:I22)</f>
        <v>175</v>
      </c>
      <c r="J23" s="33">
        <f t="shared" ref="J23" si="6">SUM(J19:J22)</f>
        <v>26260.608499999995</v>
      </c>
      <c r="K23" s="8" t="s">
        <v>20</v>
      </c>
      <c r="L23" s="7"/>
      <c r="M23" s="7"/>
      <c r="N23" s="7"/>
      <c r="O23" s="7"/>
      <c r="P23" s="7"/>
    </row>
    <row r="24" spans="1:17" x14ac:dyDescent="0.25">
      <c r="A24" t="s">
        <v>32</v>
      </c>
      <c r="B24" s="3" t="s">
        <v>1</v>
      </c>
      <c r="C24" s="14">
        <v>107.37</v>
      </c>
      <c r="D24" s="13">
        <v>0.92300000000000004</v>
      </c>
      <c r="E24" s="14">
        <v>99.102510000000009</v>
      </c>
      <c r="F24" s="14">
        <v>48.89</v>
      </c>
      <c r="G24" s="21">
        <v>147.99251000000001</v>
      </c>
      <c r="H24" s="33">
        <f t="shared" ref="H24:H27" si="7">G24*I24</f>
        <v>1151529.72031</v>
      </c>
      <c r="I24" s="34">
        <f>SUMIFS(Data!E:E,Data!C:C,A24,Data!D:D,'Rate Comparision New to Old'!B24)</f>
        <v>7781</v>
      </c>
      <c r="J24" s="33">
        <f>I24*P24</f>
        <v>1168525.2684069998</v>
      </c>
      <c r="K24" s="3" t="s">
        <v>1</v>
      </c>
      <c r="L24" s="14">
        <v>105.57</v>
      </c>
      <c r="M24" s="13">
        <v>0.96709999999999996</v>
      </c>
      <c r="N24" s="14">
        <v>102.09674699999999</v>
      </c>
      <c r="O24" s="14">
        <v>48.08</v>
      </c>
      <c r="P24" s="21">
        <v>150.17674699999998</v>
      </c>
      <c r="Q24" s="33">
        <f>G24-P24</f>
        <v>-2.1842369999999676</v>
      </c>
    </row>
    <row r="25" spans="1:17" x14ac:dyDescent="0.25">
      <c r="A25" t="s">
        <v>32</v>
      </c>
      <c r="B25" s="3" t="s">
        <v>2</v>
      </c>
      <c r="C25" s="14">
        <v>26.09</v>
      </c>
      <c r="D25" s="5">
        <v>0.92300000000000004</v>
      </c>
      <c r="E25" s="15">
        <v>24.08107</v>
      </c>
      <c r="F25" s="14">
        <v>11.88</v>
      </c>
      <c r="G25" s="22">
        <v>35.961069999999999</v>
      </c>
      <c r="H25" s="33">
        <f t="shared" si="7"/>
        <v>0</v>
      </c>
      <c r="I25" s="34">
        <f>SUMIFS(Data!E:E,Data!C:C,A25,Data!D:D,'Rate Comparision New to Old'!B25)</f>
        <v>0</v>
      </c>
      <c r="J25" s="33">
        <f>I25*P25</f>
        <v>0</v>
      </c>
      <c r="K25" s="3" t="s">
        <v>2</v>
      </c>
      <c r="L25" s="14">
        <v>25.65</v>
      </c>
      <c r="M25" s="5">
        <v>0.96709999999999996</v>
      </c>
      <c r="N25" s="15">
        <v>24.806114999999998</v>
      </c>
      <c r="O25" s="14">
        <v>11.68</v>
      </c>
      <c r="P25" s="22">
        <v>36.486114999999998</v>
      </c>
      <c r="Q25" s="33">
        <f t="shared" ref="Q25:Q27" si="8">G25-P25</f>
        <v>-0.52504499999999865</v>
      </c>
    </row>
    <row r="26" spans="1:17" x14ac:dyDescent="0.25">
      <c r="A26" t="s">
        <v>32</v>
      </c>
      <c r="B26" s="3" t="s">
        <v>3</v>
      </c>
      <c r="C26" s="14">
        <v>91.98</v>
      </c>
      <c r="D26" s="5">
        <v>0.92300000000000004</v>
      </c>
      <c r="E26" s="15">
        <v>84.897540000000006</v>
      </c>
      <c r="F26" s="14">
        <v>77.94</v>
      </c>
      <c r="G26" s="22">
        <v>162.83753999999999</v>
      </c>
      <c r="H26" s="33">
        <f t="shared" si="7"/>
        <v>488.51261999999997</v>
      </c>
      <c r="I26" s="34">
        <f>SUMIFS(Data!E:E,Data!C:C,A26,Data!D:D,'Rate Comparision New to Old'!B26)</f>
        <v>3</v>
      </c>
      <c r="J26" s="33">
        <f>I26*P26</f>
        <v>492.28357199999994</v>
      </c>
      <c r="K26" s="3" t="s">
        <v>3</v>
      </c>
      <c r="L26" s="14">
        <v>90.44</v>
      </c>
      <c r="M26" s="5">
        <v>0.96709999999999996</v>
      </c>
      <c r="N26" s="15">
        <v>87.464523999999997</v>
      </c>
      <c r="O26" s="14">
        <v>76.63</v>
      </c>
      <c r="P26" s="22">
        <v>164.09452399999998</v>
      </c>
      <c r="Q26" s="33">
        <f t="shared" si="8"/>
        <v>-1.2569839999999886</v>
      </c>
    </row>
    <row r="27" spans="1:17" x14ac:dyDescent="0.25">
      <c r="A27" t="s">
        <v>32</v>
      </c>
      <c r="B27" s="3" t="s">
        <v>4</v>
      </c>
      <c r="C27" s="14">
        <v>444.35</v>
      </c>
      <c r="D27" s="16">
        <v>0.92300000000000004</v>
      </c>
      <c r="E27" s="17">
        <v>410.13505000000004</v>
      </c>
      <c r="F27" s="14">
        <v>249.84</v>
      </c>
      <c r="G27" s="23">
        <v>659.97505000000001</v>
      </c>
      <c r="H27" s="33">
        <f t="shared" si="7"/>
        <v>19139.276450000001</v>
      </c>
      <c r="I27" s="34">
        <f>SUMIFS(Data!E:E,Data!C:C,A27,Data!D:D,'Rate Comparision New to Old'!B27)</f>
        <v>29</v>
      </c>
      <c r="J27" s="33">
        <f>I27*P27</f>
        <v>19378.235087000001</v>
      </c>
      <c r="K27" s="3" t="s">
        <v>4</v>
      </c>
      <c r="L27" s="14">
        <v>436.93</v>
      </c>
      <c r="M27" s="16">
        <v>0.96709999999999996</v>
      </c>
      <c r="N27" s="17">
        <v>422.555003</v>
      </c>
      <c r="O27" s="14">
        <v>245.66</v>
      </c>
      <c r="P27" s="23">
        <v>668.21500300000002</v>
      </c>
      <c r="Q27" s="33">
        <f t="shared" si="8"/>
        <v>-8.2399530000000141</v>
      </c>
    </row>
    <row r="28" spans="1:17" ht="15.6" x14ac:dyDescent="0.3">
      <c r="B28" s="6" t="s">
        <v>10</v>
      </c>
      <c r="C28" s="7"/>
      <c r="D28" s="7"/>
      <c r="E28" s="7"/>
      <c r="F28" s="7"/>
      <c r="G28" s="7"/>
      <c r="H28" s="33">
        <f>SUM(H24:H27)</f>
        <v>1171157.5093799999</v>
      </c>
      <c r="I28" s="34">
        <f t="shared" ref="I28" si="9">SUM(I24:I27)</f>
        <v>7813</v>
      </c>
      <c r="J28" s="33">
        <f t="shared" ref="J28" si="10">SUM(J24:J27)</f>
        <v>1188395.7870659998</v>
      </c>
      <c r="K28" s="6" t="s">
        <v>10</v>
      </c>
      <c r="L28" s="7"/>
      <c r="M28" s="7"/>
      <c r="N28" s="7"/>
      <c r="O28" s="7"/>
      <c r="P28" s="7"/>
    </row>
    <row r="29" spans="1:17" x14ac:dyDescent="0.25">
      <c r="A29" t="s">
        <v>33</v>
      </c>
      <c r="B29" s="3" t="s">
        <v>1</v>
      </c>
      <c r="C29" s="14">
        <v>107.37</v>
      </c>
      <c r="D29" s="13">
        <v>0.90339999999999998</v>
      </c>
      <c r="E29" s="14">
        <v>96.998058</v>
      </c>
      <c r="F29" s="14">
        <v>48.89</v>
      </c>
      <c r="G29" s="21">
        <v>145.888058</v>
      </c>
      <c r="H29" s="33">
        <f t="shared" ref="H29:H32" si="11">G29*I29</f>
        <v>171418.46815</v>
      </c>
      <c r="I29" s="34">
        <f>SUMIFS(Data!E:E,Data!C:C,A29,Data!D:D,'Rate Comparision New to Old'!B29)</f>
        <v>1175</v>
      </c>
      <c r="J29" s="33">
        <f>I29*P29</f>
        <v>172066.493575</v>
      </c>
      <c r="K29" s="3" t="s">
        <v>1</v>
      </c>
      <c r="L29" s="14">
        <v>105.57</v>
      </c>
      <c r="M29" s="13">
        <v>0.93169999999999997</v>
      </c>
      <c r="N29" s="14">
        <v>98.359568999999993</v>
      </c>
      <c r="O29" s="14">
        <v>48.08</v>
      </c>
      <c r="P29" s="21">
        <v>146.43956900000001</v>
      </c>
      <c r="Q29" s="33">
        <f>G29-P29</f>
        <v>-0.55151100000000497</v>
      </c>
    </row>
    <row r="30" spans="1:17" x14ac:dyDescent="0.25">
      <c r="A30" t="s">
        <v>33</v>
      </c>
      <c r="B30" s="3" t="s">
        <v>2</v>
      </c>
      <c r="C30" s="14">
        <v>26.09</v>
      </c>
      <c r="D30" s="5">
        <v>0.90339999999999998</v>
      </c>
      <c r="E30" s="15">
        <v>23.569706</v>
      </c>
      <c r="F30" s="14">
        <v>11.88</v>
      </c>
      <c r="G30" s="22">
        <v>35.449705999999999</v>
      </c>
      <c r="H30" s="33">
        <f t="shared" si="11"/>
        <v>0</v>
      </c>
      <c r="I30" s="34">
        <f>SUMIFS(Data!E:E,Data!C:C,A30,Data!D:D,'Rate Comparision New to Old'!B30)</f>
        <v>0</v>
      </c>
      <c r="J30" s="33">
        <f>I30*P30</f>
        <v>0</v>
      </c>
      <c r="K30" s="3" t="s">
        <v>2</v>
      </c>
      <c r="L30" s="14">
        <v>25.65</v>
      </c>
      <c r="M30" s="5">
        <v>0.93169999999999997</v>
      </c>
      <c r="N30" s="15">
        <v>23.898104999999997</v>
      </c>
      <c r="O30" s="14">
        <v>11.68</v>
      </c>
      <c r="P30" s="22">
        <v>35.578104999999994</v>
      </c>
      <c r="Q30" s="33">
        <f t="shared" ref="Q30:Q32" si="12">G30-P30</f>
        <v>-0.1283989999999946</v>
      </c>
    </row>
    <row r="31" spans="1:17" x14ac:dyDescent="0.25">
      <c r="A31" t="s">
        <v>33</v>
      </c>
      <c r="B31" s="3" t="s">
        <v>3</v>
      </c>
      <c r="C31" s="14">
        <v>91.98</v>
      </c>
      <c r="D31" s="5">
        <v>0.90339999999999998</v>
      </c>
      <c r="E31" s="15">
        <v>83.094732000000008</v>
      </c>
      <c r="F31" s="14">
        <v>77.94</v>
      </c>
      <c r="G31" s="22">
        <v>161.03473200000002</v>
      </c>
      <c r="H31" s="33">
        <f t="shared" si="11"/>
        <v>161.03473200000002</v>
      </c>
      <c r="I31" s="34">
        <f>SUMIFS(Data!E:E,Data!C:C,A31,Data!D:D,'Rate Comparision New to Old'!B31)</f>
        <v>1</v>
      </c>
      <c r="J31" s="33">
        <f>I31*P31</f>
        <v>160.89294799999999</v>
      </c>
      <c r="K31" s="3" t="s">
        <v>3</v>
      </c>
      <c r="L31" s="14">
        <v>90.44</v>
      </c>
      <c r="M31" s="5">
        <v>0.93169999999999997</v>
      </c>
      <c r="N31" s="15">
        <v>84.262947999999994</v>
      </c>
      <c r="O31" s="14">
        <v>76.63</v>
      </c>
      <c r="P31" s="22">
        <v>160.89294799999999</v>
      </c>
      <c r="Q31" s="33">
        <f t="shared" si="12"/>
        <v>0.14178400000002966</v>
      </c>
    </row>
    <row r="32" spans="1:17" x14ac:dyDescent="0.25">
      <c r="A32" t="s">
        <v>33</v>
      </c>
      <c r="B32" s="3" t="s">
        <v>4</v>
      </c>
      <c r="C32" s="14">
        <v>444.35</v>
      </c>
      <c r="D32" s="16">
        <v>0.90339999999999998</v>
      </c>
      <c r="E32" s="17">
        <v>401.42579000000001</v>
      </c>
      <c r="F32" s="14">
        <v>249.84</v>
      </c>
      <c r="G32" s="23">
        <v>651.26579000000004</v>
      </c>
      <c r="H32" s="33">
        <f t="shared" si="11"/>
        <v>0</v>
      </c>
      <c r="I32" s="34">
        <f>SUMIFS(Data!E:E,Data!C:C,A32,Data!D:D,'Rate Comparision New to Old'!B32)</f>
        <v>0</v>
      </c>
      <c r="J32" s="33">
        <f>I32*P32</f>
        <v>0</v>
      </c>
      <c r="K32" s="3" t="s">
        <v>4</v>
      </c>
      <c r="L32" s="14">
        <v>436.93</v>
      </c>
      <c r="M32" s="16">
        <v>0.93169999999999997</v>
      </c>
      <c r="N32" s="17">
        <v>407.08768099999998</v>
      </c>
      <c r="O32" s="14">
        <v>245.66</v>
      </c>
      <c r="P32" s="23">
        <v>652.74768099999994</v>
      </c>
      <c r="Q32" s="33">
        <f t="shared" si="12"/>
        <v>-1.481890999999905</v>
      </c>
    </row>
    <row r="33" spans="1:17" ht="15.6" x14ac:dyDescent="0.3">
      <c r="B33" s="8" t="s">
        <v>17</v>
      </c>
      <c r="C33" s="7"/>
      <c r="D33" s="7"/>
      <c r="E33" s="7"/>
      <c r="F33" s="7"/>
      <c r="G33" s="7"/>
      <c r="H33" s="33">
        <f>SUM(H29:H32)</f>
        <v>171579.502882</v>
      </c>
      <c r="I33" s="34">
        <f t="shared" ref="I33" si="13">SUM(I29:I32)</f>
        <v>1176</v>
      </c>
      <c r="J33" s="33">
        <f t="shared" ref="J33" si="14">SUM(J29:J32)</f>
        <v>172227.38652299999</v>
      </c>
      <c r="K33" s="8" t="s">
        <v>17</v>
      </c>
      <c r="L33" s="7"/>
      <c r="M33" s="7"/>
      <c r="N33" s="7"/>
      <c r="O33" s="7"/>
      <c r="P33" s="7"/>
    </row>
    <row r="34" spans="1:17" x14ac:dyDescent="0.25">
      <c r="A34" t="s">
        <v>29</v>
      </c>
      <c r="B34" s="3" t="s">
        <v>1</v>
      </c>
      <c r="C34" s="14">
        <v>107.37</v>
      </c>
      <c r="D34" s="13">
        <v>0.91979999999999995</v>
      </c>
      <c r="E34" s="14">
        <v>98.758926000000002</v>
      </c>
      <c r="F34" s="14">
        <v>48.89</v>
      </c>
      <c r="G34" s="21">
        <v>147.64892600000002</v>
      </c>
      <c r="H34" s="33">
        <f t="shared" ref="H34:H37" si="15">G34*I34</f>
        <v>201688.43291600002</v>
      </c>
      <c r="I34" s="34">
        <f>SUMIFS(Data!E:E,Data!C:C,A34,Data!D:D,'Rate Comparision New to Old'!B34)</f>
        <v>1366</v>
      </c>
      <c r="J34" s="33">
        <f>I34*P34</f>
        <v>202257.26400200001</v>
      </c>
      <c r="K34" s="3" t="s">
        <v>1</v>
      </c>
      <c r="L34" s="14">
        <v>105.57</v>
      </c>
      <c r="M34" s="13">
        <v>0.94710000000000005</v>
      </c>
      <c r="N34" s="14">
        <v>99.985347000000004</v>
      </c>
      <c r="O34" s="14">
        <v>48.08</v>
      </c>
      <c r="P34" s="21">
        <v>148.065347</v>
      </c>
      <c r="Q34" s="33">
        <f>G34-P34</f>
        <v>-0.4164209999999855</v>
      </c>
    </row>
    <row r="35" spans="1:17" x14ac:dyDescent="0.25">
      <c r="A35" t="s">
        <v>29</v>
      </c>
      <c r="B35" s="3" t="s">
        <v>2</v>
      </c>
      <c r="C35" s="14">
        <v>26.09</v>
      </c>
      <c r="D35" s="5">
        <v>0.91979999999999995</v>
      </c>
      <c r="E35" s="15">
        <v>23.997581999999998</v>
      </c>
      <c r="F35" s="14">
        <v>11.88</v>
      </c>
      <c r="G35" s="22">
        <v>35.877581999999997</v>
      </c>
      <c r="H35" s="33">
        <f t="shared" si="15"/>
        <v>0</v>
      </c>
      <c r="I35" s="34">
        <f>SUMIFS(Data!E:E,Data!C:C,A35,Data!D:D,'Rate Comparision New to Old'!B35)</f>
        <v>0</v>
      </c>
      <c r="J35" s="33">
        <f>I35*P35</f>
        <v>0</v>
      </c>
      <c r="K35" s="3" t="s">
        <v>2</v>
      </c>
      <c r="L35" s="14">
        <v>25.65</v>
      </c>
      <c r="M35" s="5">
        <v>0.94710000000000005</v>
      </c>
      <c r="N35" s="15">
        <v>24.293115</v>
      </c>
      <c r="O35" s="14">
        <v>11.68</v>
      </c>
      <c r="P35" s="22">
        <v>35.973115</v>
      </c>
      <c r="Q35" s="33">
        <f t="shared" ref="Q35:Q37" si="16">G35-P35</f>
        <v>-9.5533000000003199E-2</v>
      </c>
    </row>
    <row r="36" spans="1:17" x14ac:dyDescent="0.25">
      <c r="A36" t="s">
        <v>29</v>
      </c>
      <c r="B36" s="3" t="s">
        <v>3</v>
      </c>
      <c r="C36" s="14">
        <v>91.98</v>
      </c>
      <c r="D36" s="5">
        <v>0.91979999999999995</v>
      </c>
      <c r="E36" s="15">
        <v>84.603204000000005</v>
      </c>
      <c r="F36" s="14">
        <v>77.94</v>
      </c>
      <c r="G36" s="22">
        <v>162.543204</v>
      </c>
      <c r="H36" s="33">
        <f t="shared" si="15"/>
        <v>0</v>
      </c>
      <c r="I36" s="34">
        <f>SUMIFS(Data!E:E,Data!C:C,A36,Data!D:D,'Rate Comparision New to Old'!B36)</f>
        <v>0</v>
      </c>
      <c r="J36" s="33">
        <f>I36*P36</f>
        <v>0</v>
      </c>
      <c r="K36" s="3" t="s">
        <v>3</v>
      </c>
      <c r="L36" s="14">
        <v>90.44</v>
      </c>
      <c r="M36" s="5">
        <v>0.94710000000000005</v>
      </c>
      <c r="N36" s="15">
        <v>85.655724000000006</v>
      </c>
      <c r="O36" s="14">
        <v>76.63</v>
      </c>
      <c r="P36" s="22">
        <v>162.28572400000002</v>
      </c>
      <c r="Q36" s="33">
        <f t="shared" si="16"/>
        <v>0.25747999999998683</v>
      </c>
    </row>
    <row r="37" spans="1:17" x14ac:dyDescent="0.25">
      <c r="A37" t="s">
        <v>29</v>
      </c>
      <c r="B37" s="3" t="s">
        <v>4</v>
      </c>
      <c r="C37" s="14">
        <v>444.35</v>
      </c>
      <c r="D37" s="16">
        <v>0.91979999999999995</v>
      </c>
      <c r="E37" s="17">
        <v>408.71312999999998</v>
      </c>
      <c r="F37" s="14">
        <v>249.84</v>
      </c>
      <c r="G37" s="23">
        <v>658.55313000000001</v>
      </c>
      <c r="H37" s="33">
        <f t="shared" si="15"/>
        <v>5926.9781700000003</v>
      </c>
      <c r="I37" s="34">
        <f>SUMIFS(Data!E:E,Data!C:C,A37,Data!D:D,'Rate Comparision New to Old'!B37)</f>
        <v>9</v>
      </c>
      <c r="J37" s="33">
        <f>I37*P37</f>
        <v>5935.2876269999997</v>
      </c>
      <c r="K37" s="3" t="s">
        <v>4</v>
      </c>
      <c r="L37" s="14">
        <v>436.93</v>
      </c>
      <c r="M37" s="16">
        <v>0.94710000000000005</v>
      </c>
      <c r="N37" s="17">
        <v>413.81640300000004</v>
      </c>
      <c r="O37" s="14">
        <v>245.66</v>
      </c>
      <c r="P37" s="23">
        <v>659.476403</v>
      </c>
      <c r="Q37" s="33">
        <f t="shared" si="16"/>
        <v>-0.92327299999999468</v>
      </c>
    </row>
    <row r="38" spans="1:17" ht="15.6" x14ac:dyDescent="0.3">
      <c r="B38" s="6" t="s">
        <v>6</v>
      </c>
      <c r="C38" s="7"/>
      <c r="D38" s="7"/>
      <c r="E38" s="7"/>
      <c r="F38" s="7"/>
      <c r="G38" s="7"/>
      <c r="H38" s="33">
        <f>SUM(H34:H37)</f>
        <v>207615.41108600001</v>
      </c>
      <c r="I38" s="34">
        <f t="shared" ref="I38" si="17">SUM(I34:I37)</f>
        <v>1375</v>
      </c>
      <c r="J38" s="33">
        <f t="shared" ref="J38" si="18">SUM(J34:J37)</f>
        <v>208192.55162900002</v>
      </c>
      <c r="K38" s="6" t="s">
        <v>6</v>
      </c>
      <c r="L38" s="7"/>
      <c r="M38" s="7"/>
      <c r="N38" s="7"/>
      <c r="O38" s="7"/>
      <c r="P38" s="7"/>
    </row>
    <row r="39" spans="1:17" x14ac:dyDescent="0.25">
      <c r="A39" t="s">
        <v>31</v>
      </c>
      <c r="B39" s="3" t="s">
        <v>1</v>
      </c>
      <c r="C39" s="14">
        <v>107.37</v>
      </c>
      <c r="D39" s="13">
        <v>0.86729999999999996</v>
      </c>
      <c r="E39" s="14">
        <v>93.122000999999997</v>
      </c>
      <c r="F39" s="14">
        <v>48.89</v>
      </c>
      <c r="G39" s="21">
        <v>142.012001</v>
      </c>
      <c r="H39" s="33">
        <f t="shared" ref="H39:H42" si="19">G39*I39</f>
        <v>274651.20993399998</v>
      </c>
      <c r="I39" s="34">
        <f>SUMIFS(Data!E:E,Data!C:C,A39,Data!D:D,'Rate Comparision New to Old'!B39)</f>
        <v>1934</v>
      </c>
      <c r="J39" s="33">
        <f>I39*P39</f>
        <v>275843.50352799997</v>
      </c>
      <c r="K39" s="3" t="s">
        <v>1</v>
      </c>
      <c r="L39" s="14">
        <v>105.57</v>
      </c>
      <c r="M39" s="13">
        <v>0.89559999999999995</v>
      </c>
      <c r="N39" s="14">
        <v>94.548491999999982</v>
      </c>
      <c r="O39" s="14">
        <v>48.08</v>
      </c>
      <c r="P39" s="21">
        <v>142.62849199999999</v>
      </c>
      <c r="Q39" s="33">
        <f>G39-P39</f>
        <v>-0.61649099999999635</v>
      </c>
    </row>
    <row r="40" spans="1:17" x14ac:dyDescent="0.25">
      <c r="A40" t="s">
        <v>31</v>
      </c>
      <c r="B40" s="3" t="s">
        <v>2</v>
      </c>
      <c r="C40" s="14">
        <v>26.09</v>
      </c>
      <c r="D40" s="5">
        <v>0.86729999999999996</v>
      </c>
      <c r="E40" s="15">
        <v>22.627856999999999</v>
      </c>
      <c r="F40" s="14">
        <v>11.88</v>
      </c>
      <c r="G40" s="22">
        <v>34.507857000000001</v>
      </c>
      <c r="H40" s="33">
        <f t="shared" si="19"/>
        <v>0</v>
      </c>
      <c r="I40" s="34">
        <f>SUMIFS(Data!E:E,Data!C:C,A40,Data!D:D,'Rate Comparision New to Old'!B40)</f>
        <v>0</v>
      </c>
      <c r="J40" s="33">
        <f>I40*P40</f>
        <v>0</v>
      </c>
      <c r="K40" s="3" t="s">
        <v>2</v>
      </c>
      <c r="L40" s="14">
        <v>25.65</v>
      </c>
      <c r="M40" s="5">
        <v>0.89559999999999995</v>
      </c>
      <c r="N40" s="15">
        <v>22.972139999999996</v>
      </c>
      <c r="O40" s="14">
        <v>11.68</v>
      </c>
      <c r="P40" s="22">
        <v>34.652139999999996</v>
      </c>
      <c r="Q40" s="33">
        <f t="shared" ref="Q40:Q42" si="20">G40-P40</f>
        <v>-0.14428299999999439</v>
      </c>
    </row>
    <row r="41" spans="1:17" x14ac:dyDescent="0.25">
      <c r="A41" t="s">
        <v>31</v>
      </c>
      <c r="B41" s="3" t="s">
        <v>3</v>
      </c>
      <c r="C41" s="14">
        <v>91.98</v>
      </c>
      <c r="D41" s="5">
        <v>0.86729999999999996</v>
      </c>
      <c r="E41" s="15">
        <v>79.774253999999999</v>
      </c>
      <c r="F41" s="14">
        <v>77.94</v>
      </c>
      <c r="G41" s="22">
        <v>157.71425399999998</v>
      </c>
      <c r="H41" s="33">
        <f t="shared" si="19"/>
        <v>0</v>
      </c>
      <c r="I41" s="34">
        <f>SUMIFS(Data!E:E,Data!C:C,A41,Data!D:D,'Rate Comparision New to Old'!B41)</f>
        <v>0</v>
      </c>
      <c r="J41" s="33">
        <f>I41*P41</f>
        <v>0</v>
      </c>
      <c r="K41" s="3" t="s">
        <v>3</v>
      </c>
      <c r="L41" s="14">
        <v>90.44</v>
      </c>
      <c r="M41" s="5">
        <v>0.89559999999999995</v>
      </c>
      <c r="N41" s="15">
        <v>80.998063999999999</v>
      </c>
      <c r="O41" s="14">
        <v>76.63</v>
      </c>
      <c r="P41" s="22">
        <v>157.62806399999999</v>
      </c>
      <c r="Q41" s="33">
        <f t="shared" si="20"/>
        <v>8.6189999999987776E-2</v>
      </c>
    </row>
    <row r="42" spans="1:17" x14ac:dyDescent="0.25">
      <c r="A42" t="s">
        <v>31</v>
      </c>
      <c r="B42" s="3" t="s">
        <v>4</v>
      </c>
      <c r="C42" s="14">
        <v>444.35</v>
      </c>
      <c r="D42" s="5">
        <v>0.86729999999999996</v>
      </c>
      <c r="E42" s="15">
        <v>385.38475499999998</v>
      </c>
      <c r="F42" s="14">
        <v>249.84</v>
      </c>
      <c r="G42" s="22">
        <v>635.22475499999996</v>
      </c>
      <c r="H42" s="33">
        <f t="shared" si="19"/>
        <v>0</v>
      </c>
      <c r="I42" s="34">
        <f>SUMIFS(Data!E:E,Data!C:C,A42,Data!D:D,'Rate Comparision New to Old'!B42)</f>
        <v>0</v>
      </c>
      <c r="J42" s="33">
        <f>I42*P42</f>
        <v>0</v>
      </c>
      <c r="K42" s="3" t="s">
        <v>4</v>
      </c>
      <c r="L42" s="14">
        <v>436.93</v>
      </c>
      <c r="M42" s="5">
        <v>0.89559999999999995</v>
      </c>
      <c r="N42" s="15">
        <v>391.31450799999999</v>
      </c>
      <c r="O42" s="14">
        <v>245.66</v>
      </c>
      <c r="P42" s="22">
        <v>636.97450800000001</v>
      </c>
      <c r="Q42" s="33">
        <f t="shared" si="20"/>
        <v>-1.7497530000000552</v>
      </c>
    </row>
    <row r="43" spans="1:17" x14ac:dyDescent="0.25">
      <c r="B43" s="51"/>
      <c r="C43" s="52"/>
      <c r="D43" s="52"/>
      <c r="E43" s="52"/>
      <c r="F43" s="52"/>
      <c r="G43" s="52"/>
      <c r="H43" s="33">
        <f>SUM(H39:H42)</f>
        <v>274651.20993399998</v>
      </c>
      <c r="I43" s="34">
        <f t="shared" ref="I43" si="21">SUM(I39:I42)</f>
        <v>1934</v>
      </c>
      <c r="J43" s="33">
        <f t="shared" ref="J43" si="22">SUM(J39:J42)</f>
        <v>275843.50352799997</v>
      </c>
      <c r="K43" s="51"/>
      <c r="L43" s="52"/>
      <c r="M43" s="52"/>
      <c r="N43" s="52"/>
      <c r="O43" s="52"/>
      <c r="P43" s="52"/>
    </row>
    <row r="44" spans="1:17" x14ac:dyDescent="0.25">
      <c r="B44" s="3" t="s">
        <v>7</v>
      </c>
      <c r="C44" s="47" t="s">
        <v>8</v>
      </c>
      <c r="D44" s="48"/>
      <c r="E44" s="48"/>
      <c r="F44" s="48"/>
      <c r="G44" s="48"/>
      <c r="H44" s="33">
        <f>H43+H38+H33+H28+H23+H18</f>
        <v>1883945.0601599999</v>
      </c>
      <c r="J44" s="33">
        <f>J43+J38+J33+J28+J23+J18</f>
        <v>1903797.6407439997</v>
      </c>
      <c r="K44" s="3" t="s">
        <v>7</v>
      </c>
      <c r="L44" s="47" t="s">
        <v>8</v>
      </c>
      <c r="M44" s="48"/>
      <c r="N44" s="48"/>
      <c r="O44" s="48"/>
      <c r="P44" s="48"/>
    </row>
    <row r="45" spans="1:17" x14ac:dyDescent="0.25">
      <c r="G45" t="s">
        <v>50</v>
      </c>
      <c r="H45" s="33">
        <f>H44-J44</f>
        <v>-19852.580583999865</v>
      </c>
    </row>
    <row r="46" spans="1:17" ht="21" x14ac:dyDescent="0.4">
      <c r="B46" s="55" t="s">
        <v>9</v>
      </c>
      <c r="C46" s="55"/>
      <c r="D46" s="25" t="s">
        <v>22</v>
      </c>
      <c r="E46" s="27"/>
      <c r="K46" s="55" t="s">
        <v>9</v>
      </c>
      <c r="L46" s="55"/>
      <c r="M46" s="25" t="s">
        <v>22</v>
      </c>
      <c r="N46" s="27"/>
    </row>
    <row r="47" spans="1:17" ht="15.6" x14ac:dyDescent="0.3">
      <c r="B47" s="53" t="s">
        <v>13</v>
      </c>
      <c r="C47" s="54"/>
      <c r="D47" s="30">
        <v>0.86119999999999997</v>
      </c>
      <c r="E47" s="26"/>
      <c r="K47" s="53" t="s">
        <v>13</v>
      </c>
      <c r="L47" s="54"/>
      <c r="M47" s="30">
        <v>0.88260000000000005</v>
      </c>
      <c r="N47" s="26"/>
    </row>
    <row r="48" spans="1:17" ht="15.6" x14ac:dyDescent="0.3">
      <c r="B48" s="53" t="s">
        <v>18</v>
      </c>
      <c r="C48" s="54"/>
      <c r="D48" s="30">
        <v>0.93020000000000003</v>
      </c>
      <c r="K48" s="53" t="s">
        <v>18</v>
      </c>
      <c r="L48" s="54"/>
      <c r="M48" s="30">
        <v>0.96599999999999997</v>
      </c>
    </row>
    <row r="49" spans="2:13" ht="15.6" x14ac:dyDescent="0.3">
      <c r="B49" s="53" t="s">
        <v>15</v>
      </c>
      <c r="C49" s="54"/>
      <c r="D49" s="30">
        <v>0.92300000000000004</v>
      </c>
      <c r="K49" s="53" t="s">
        <v>15</v>
      </c>
      <c r="L49" s="54"/>
      <c r="M49" s="30">
        <v>0.96709999999999996</v>
      </c>
    </row>
    <row r="50" spans="2:13" ht="15.6" x14ac:dyDescent="0.3">
      <c r="B50" s="53" t="s">
        <v>14</v>
      </c>
      <c r="C50" s="54"/>
      <c r="D50" s="30">
        <v>0.90339999999999998</v>
      </c>
      <c r="K50" s="53" t="s">
        <v>14</v>
      </c>
      <c r="L50" s="54"/>
      <c r="M50" s="30">
        <v>0.93169999999999997</v>
      </c>
    </row>
    <row r="51" spans="2:13" ht="15.6" x14ac:dyDescent="0.3">
      <c r="B51" s="53" t="s">
        <v>16</v>
      </c>
      <c r="C51" s="54"/>
      <c r="D51" s="30">
        <v>0.91979999999999995</v>
      </c>
      <c r="K51" s="53" t="s">
        <v>16</v>
      </c>
      <c r="L51" s="54"/>
      <c r="M51" s="30">
        <v>0.94710000000000005</v>
      </c>
    </row>
    <row r="52" spans="2:13" ht="15.6" x14ac:dyDescent="0.3">
      <c r="B52" s="53" t="s">
        <v>6</v>
      </c>
      <c r="C52" s="54"/>
      <c r="D52" s="30">
        <v>0.86729999999999996</v>
      </c>
    </row>
  </sheetData>
  <mergeCells count="25">
    <mergeCell ref="K49:L49"/>
    <mergeCell ref="K50:L50"/>
    <mergeCell ref="K51:L51"/>
    <mergeCell ref="B52:C52"/>
    <mergeCell ref="K1:P1"/>
    <mergeCell ref="K2:P2"/>
    <mergeCell ref="K4:L4"/>
    <mergeCell ref="K5:L5"/>
    <mergeCell ref="K43:P43"/>
    <mergeCell ref="L44:P44"/>
    <mergeCell ref="K46:L46"/>
    <mergeCell ref="K47:L47"/>
    <mergeCell ref="K48:L48"/>
    <mergeCell ref="B46:C46"/>
    <mergeCell ref="B47:C47"/>
    <mergeCell ref="B48:C48"/>
    <mergeCell ref="B49:C49"/>
    <mergeCell ref="B50:C50"/>
    <mergeCell ref="B51:C51"/>
    <mergeCell ref="B1:G1"/>
    <mergeCell ref="B2:G2"/>
    <mergeCell ref="B4:C4"/>
    <mergeCell ref="B5:C5"/>
    <mergeCell ref="B43:G43"/>
    <mergeCell ref="C44:G4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D910A65-24A5-4906-A7EE-FBC6F5586EBC}"/>
</file>

<file path=customXml/itemProps2.xml><?xml version="1.0" encoding="utf-8"?>
<ds:datastoreItem xmlns:ds="http://schemas.openxmlformats.org/officeDocument/2006/customXml" ds:itemID="{CFCD9817-47C1-42A7-8395-3EDFA6B33887}"/>
</file>

<file path=customXml/itemProps3.xml><?xml version="1.0" encoding="utf-8"?>
<ds:datastoreItem xmlns:ds="http://schemas.openxmlformats.org/officeDocument/2006/customXml" ds:itemID="{7A2C19CB-F69B-4FB6-BD4A-C9FBC4506CC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Rate Calculator</vt:lpstr>
      <vt:lpstr>SQL</vt:lpstr>
      <vt:lpstr>Data</vt:lpstr>
      <vt:lpstr>Rate Comparision New to Old</vt:lpstr>
      <vt:lpstr>'Rate Calculator'!Print_Area</vt:lpstr>
    </vt:vector>
  </TitlesOfParts>
  <Company>Utah Department of Health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JStewart</dc:creator>
  <cp:lastModifiedBy>Steven Jones</cp:lastModifiedBy>
  <cp:lastPrinted>2021-08-03T18:40:41Z</cp:lastPrinted>
  <dcterms:created xsi:type="dcterms:W3CDTF">2005-11-29T16:31:31Z</dcterms:created>
  <dcterms:modified xsi:type="dcterms:W3CDTF">2026-03-16T18:03:02Z</dcterms:modified>
</cp:coreProperties>
</file>