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I:\Utah\Rate Study\2024\Fee Schedule\Final Reports\"/>
    </mc:Choice>
  </mc:AlternateContent>
  <xr:revisionPtr revIDLastSave="0" documentId="13_ncr:1_{7C8E1284-6208-44EF-AF49-089C637A5185}" xr6:coauthVersionLast="47" xr6:coauthVersionMax="47" xr10:uidLastSave="{00000000-0000-0000-0000-000000000000}"/>
  <bookViews>
    <workbookView xWindow="28680" yWindow="-120" windowWidth="29040" windowHeight="16440" xr2:uid="{00000000-000D-0000-FFFF-FFFF00000000}"/>
  </bookViews>
  <sheets>
    <sheet name="Cover" sheetId="3" r:id="rId1"/>
    <sheet name="A-1 Laboratory Summary" sheetId="4" r:id="rId2"/>
    <sheet name="A-2 Laboratory Rates" sheetId="1" r:id="rId3"/>
    <sheet name="A-3 CMS Market Basket Index " sheetId="5" r:id="rId4"/>
  </sheets>
  <definedNames>
    <definedName name="_xlnm.Print_Area" localSheetId="2">'A-2 Laboratory Rates'!$A$1:$Q$33</definedName>
    <definedName name="_xlnm.Print_Area" localSheetId="0">Cover!$A:$N</definedName>
    <definedName name="_xlnm.Print_Titles" localSheetId="3">'A-3 CMS Market Basket Index '!$A:$A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34" i="5" l="1"/>
  <c r="BF1" i="5" l="1"/>
  <c r="BE1" i="5"/>
  <c r="BD1" i="5"/>
  <c r="BC1" i="5"/>
  <c r="BB1" i="5"/>
  <c r="BA1" i="5"/>
  <c r="AZ1" i="5"/>
  <c r="AY1" i="5"/>
  <c r="AX1" i="5"/>
  <c r="AW1" i="5"/>
  <c r="AV1" i="5"/>
  <c r="AU1" i="5"/>
  <c r="AT1" i="5"/>
  <c r="AS1" i="5"/>
  <c r="AR1" i="5"/>
  <c r="AQ1" i="5"/>
  <c r="AP1" i="5"/>
  <c r="AO1" i="5"/>
  <c r="AN1" i="5"/>
  <c r="AM1" i="5"/>
  <c r="AL1" i="5"/>
  <c r="AK1" i="5"/>
  <c r="AJ1" i="5"/>
  <c r="AI1" i="5"/>
  <c r="AH1" i="5"/>
  <c r="AG1" i="5"/>
  <c r="AF1" i="5"/>
  <c r="AE1" i="5"/>
  <c r="AD1" i="5"/>
  <c r="AC1" i="5"/>
  <c r="AB1" i="5"/>
  <c r="AA1" i="5"/>
  <c r="Z1" i="5"/>
  <c r="Y1" i="5"/>
  <c r="X1" i="5"/>
  <c r="W1" i="5"/>
  <c r="V1" i="5"/>
  <c r="U1" i="5"/>
  <c r="T1" i="5"/>
  <c r="S1" i="5"/>
  <c r="R1" i="5"/>
  <c r="Q1" i="5"/>
  <c r="P1" i="5"/>
  <c r="O1" i="5"/>
  <c r="N1" i="5"/>
  <c r="M1" i="5"/>
  <c r="L1" i="5"/>
  <c r="K1" i="5"/>
  <c r="J1" i="5"/>
  <c r="I1" i="5"/>
  <c r="H1" i="5"/>
  <c r="G1" i="5"/>
  <c r="F1" i="5"/>
  <c r="E1" i="5"/>
  <c r="D1" i="5"/>
  <c r="C1" i="5"/>
  <c r="B1" i="5"/>
  <c r="A3" i="4" l="1"/>
  <c r="A2" i="4"/>
  <c r="A1" i="4"/>
  <c r="F8" i="1" l="1"/>
  <c r="H8" i="1"/>
  <c r="I8" i="1"/>
  <c r="H9" i="1" l="1"/>
  <c r="H13" i="1"/>
  <c r="H14" i="1"/>
  <c r="H15" i="1"/>
  <c r="H17" i="1"/>
  <c r="H18" i="1"/>
  <c r="H20" i="1"/>
  <c r="H25" i="1"/>
  <c r="H29" i="1"/>
  <c r="F20" i="1" l="1"/>
  <c r="I20" i="1"/>
  <c r="F15" i="1"/>
  <c r="F23" i="1"/>
  <c r="H23" i="1"/>
  <c r="F11" i="1"/>
  <c r="H11" i="1"/>
  <c r="F22" i="1"/>
  <c r="H22" i="1"/>
  <c r="F10" i="1"/>
  <c r="H10" i="1"/>
  <c r="I21" i="1"/>
  <c r="H21" i="1"/>
  <c r="F32" i="1"/>
  <c r="H32" i="1"/>
  <c r="I13" i="1"/>
  <c r="F31" i="1"/>
  <c r="H31" i="1"/>
  <c r="I19" i="1"/>
  <c r="H19" i="1"/>
  <c r="F14" i="1"/>
  <c r="F30" i="1"/>
  <c r="H30" i="1"/>
  <c r="I28" i="1"/>
  <c r="H28" i="1"/>
  <c r="I16" i="1"/>
  <c r="H16" i="1"/>
  <c r="F27" i="1"/>
  <c r="H27" i="1"/>
  <c r="F16" i="1"/>
  <c r="F26" i="1"/>
  <c r="H26" i="1"/>
  <c r="F17" i="1"/>
  <c r="I18" i="1"/>
  <c r="F24" i="1"/>
  <c r="H24" i="1"/>
  <c r="I12" i="1"/>
  <c r="H12" i="1"/>
  <c r="F18" i="1"/>
  <c r="F13" i="1"/>
  <c r="I22" i="1"/>
  <c r="I23" i="1"/>
  <c r="I17" i="1"/>
  <c r="F12" i="1"/>
  <c r="I24" i="1"/>
  <c r="F21" i="1"/>
  <c r="I30" i="1"/>
  <c r="I31" i="1"/>
  <c r="I10" i="1"/>
  <c r="I32" i="1"/>
  <c r="I11" i="1"/>
  <c r="F29" i="1"/>
  <c r="I25" i="1"/>
  <c r="I29" i="1"/>
  <c r="F28" i="1"/>
  <c r="F25" i="1"/>
  <c r="F19" i="1"/>
  <c r="I14" i="1"/>
  <c r="I15" i="1"/>
  <c r="I9" i="1"/>
  <c r="I26" i="1"/>
  <c r="I27" i="1"/>
  <c r="F9" i="1"/>
  <c r="J33" i="1"/>
  <c r="Q33" i="1"/>
  <c r="A3" i="1" l="1"/>
  <c r="A2" i="1"/>
  <c r="A1" i="1"/>
  <c r="F9" i="4" l="1"/>
  <c r="F21" i="4"/>
  <c r="F8" i="4"/>
  <c r="D20" i="4"/>
  <c r="D32" i="4"/>
  <c r="D29" i="4"/>
  <c r="F10" i="4"/>
  <c r="F22" i="4"/>
  <c r="D9" i="4"/>
  <c r="D21" i="4"/>
  <c r="D13" i="4"/>
  <c r="F27" i="4"/>
  <c r="D28" i="4"/>
  <c r="D30" i="4"/>
  <c r="F11" i="4"/>
  <c r="F23" i="4"/>
  <c r="D10" i="4"/>
  <c r="D22" i="4"/>
  <c r="D14" i="4"/>
  <c r="D16" i="4"/>
  <c r="F20" i="4"/>
  <c r="F12" i="4"/>
  <c r="F24" i="4"/>
  <c r="D11" i="4"/>
  <c r="D23" i="4"/>
  <c r="D25" i="4"/>
  <c r="D15" i="4"/>
  <c r="F31" i="4"/>
  <c r="F13" i="4"/>
  <c r="F25" i="4"/>
  <c r="D12" i="4"/>
  <c r="D24" i="4"/>
  <c r="F26" i="4"/>
  <c r="D26" i="4"/>
  <c r="F19" i="4"/>
  <c r="F32" i="4"/>
  <c r="F14" i="4"/>
  <c r="F15" i="4"/>
  <c r="D17" i="4"/>
  <c r="D19" i="4"/>
  <c r="F16" i="4"/>
  <c r="F28" i="4"/>
  <c r="D27" i="4"/>
  <c r="D18" i="4"/>
  <c r="F17" i="4"/>
  <c r="F29" i="4"/>
  <c r="D31" i="4"/>
  <c r="F18" i="4"/>
  <c r="F30" i="4"/>
  <c r="C30" i="4"/>
  <c r="C19" i="4"/>
  <c r="C9" i="4"/>
  <c r="C18" i="4"/>
  <c r="C24" i="4"/>
  <c r="C25" i="4"/>
  <c r="C8" i="4"/>
  <c r="C29" i="4"/>
  <c r="C12" i="4"/>
  <c r="C17" i="4"/>
  <c r="C27" i="4"/>
  <c r="C28" i="4"/>
  <c r="C23" i="4"/>
  <c r="C16" i="4"/>
  <c r="C11" i="4"/>
  <c r="C32" i="4"/>
  <c r="C15" i="4"/>
  <c r="C26" i="4"/>
  <c r="C22" i="4"/>
  <c r="C14" i="4"/>
  <c r="C10" i="4"/>
  <c r="C20" i="4"/>
  <c r="C31" i="4"/>
  <c r="C13" i="4"/>
  <c r="C21" i="4"/>
  <c r="G8" i="1"/>
  <c r="E9" i="1"/>
  <c r="G9" i="1"/>
  <c r="E10" i="1"/>
  <c r="G10" i="1"/>
  <c r="E11" i="1"/>
  <c r="G11" i="1"/>
  <c r="E12" i="1"/>
  <c r="G12" i="1"/>
  <c r="E13" i="1"/>
  <c r="G13" i="1"/>
  <c r="E14" i="1"/>
  <c r="G14" i="1"/>
  <c r="E15" i="1"/>
  <c r="G15" i="1"/>
  <c r="E16" i="1"/>
  <c r="G16" i="1"/>
  <c r="E17" i="1"/>
  <c r="G17" i="1"/>
  <c r="E18" i="1"/>
  <c r="G18" i="1"/>
  <c r="E19" i="1"/>
  <c r="G19" i="1"/>
  <c r="E20" i="1"/>
  <c r="G20" i="1"/>
  <c r="E21" i="1"/>
  <c r="G21" i="1"/>
  <c r="E22" i="1"/>
  <c r="G22" i="1"/>
  <c r="E23" i="1"/>
  <c r="G23" i="1"/>
  <c r="E24" i="1"/>
  <c r="G24" i="1"/>
  <c r="E25" i="1"/>
  <c r="G25" i="1"/>
  <c r="E26" i="1"/>
  <c r="G26" i="1"/>
  <c r="E27" i="1"/>
  <c r="G27" i="1"/>
  <c r="E28" i="1"/>
  <c r="G28" i="1"/>
  <c r="E29" i="1"/>
  <c r="G29" i="1"/>
  <c r="E30" i="1"/>
  <c r="G30" i="1"/>
  <c r="E31" i="1"/>
  <c r="G31" i="1"/>
  <c r="E32" i="1"/>
  <c r="G32" i="1"/>
  <c r="C33" i="1"/>
  <c r="D33" i="1"/>
  <c r="K33" i="1"/>
  <c r="L33" i="1"/>
  <c r="M33" i="1"/>
  <c r="N33" i="1"/>
  <c r="O33" i="1"/>
  <c r="P33" i="1"/>
  <c r="E31" i="4" l="1"/>
  <c r="G31" i="4"/>
  <c r="G27" i="4"/>
  <c r="E27" i="4"/>
  <c r="E20" i="4"/>
  <c r="G20" i="4"/>
  <c r="E17" i="4"/>
  <c r="G17" i="4"/>
  <c r="G10" i="4"/>
  <c r="E10" i="4"/>
  <c r="E12" i="4"/>
  <c r="G12" i="4"/>
  <c r="E14" i="4"/>
  <c r="G14" i="4"/>
  <c r="E29" i="4"/>
  <c r="G29" i="4"/>
  <c r="D33" i="4"/>
  <c r="E22" i="4"/>
  <c r="G22" i="4"/>
  <c r="C33" i="4"/>
  <c r="G8" i="4"/>
  <c r="G15" i="4"/>
  <c r="E15" i="4"/>
  <c r="E24" i="4"/>
  <c r="G24" i="4"/>
  <c r="G26" i="4"/>
  <c r="E26" i="4"/>
  <c r="G32" i="4"/>
  <c r="E32" i="4"/>
  <c r="E18" i="4"/>
  <c r="G18" i="4"/>
  <c r="G11" i="4"/>
  <c r="E11" i="4"/>
  <c r="G9" i="4"/>
  <c r="E9" i="4"/>
  <c r="E16" i="4"/>
  <c r="G16" i="4"/>
  <c r="E19" i="4"/>
  <c r="G19" i="4"/>
  <c r="F33" i="4"/>
  <c r="G25" i="4"/>
  <c r="E25" i="4"/>
  <c r="E21" i="4"/>
  <c r="G21" i="4"/>
  <c r="G23" i="4"/>
  <c r="E23" i="4"/>
  <c r="E30" i="4"/>
  <c r="G30" i="4"/>
  <c r="G13" i="4"/>
  <c r="E13" i="4"/>
  <c r="G28" i="4"/>
  <c r="E28" i="4"/>
  <c r="E33" i="1"/>
  <c r="H33" i="1"/>
  <c r="I33" i="1"/>
  <c r="F33" i="1"/>
  <c r="G33" i="1" s="1"/>
  <c r="G33" i="4" l="1"/>
  <c r="E33" i="4"/>
</calcChain>
</file>

<file path=xl/sharedStrings.xml><?xml version="1.0" encoding="utf-8"?>
<sst xmlns="http://schemas.openxmlformats.org/spreadsheetml/2006/main" count="264" uniqueCount="182">
  <si>
    <t>Overall Average</t>
  </si>
  <si>
    <t>GENOTYPE ANALYSIS(DNA OR RNA);HEPATITIS C VIRUS</t>
  </si>
  <si>
    <t>HPV HIGH-RISK TYPES</t>
  </si>
  <si>
    <t>INFECT AGENT DETECT;NEISSERIA GONORRHOEAE,AMP PROB</t>
  </si>
  <si>
    <t>INFECTIOUS AGENT DETECT;HEPATITIS C,QUANTIFICATION</t>
  </si>
  <si>
    <t>INFECT AGNT DETECT;CHLAMYDIA TRACHOMATIS,AMP PROBE</t>
  </si>
  <si>
    <t>HIV-1 AG W/HIV-1 &amp; HIV-2 AB</t>
  </si>
  <si>
    <t>INFECT ANTIGEN DETECT;HEPATITIS B ANTIGEN (HBSAG)</t>
  </si>
  <si>
    <t>CULTURE,BACT;URINE;QUANTITATV COLONY COUNT,URINE</t>
  </si>
  <si>
    <t>HEPATITIS C ANTIBODY;</t>
  </si>
  <si>
    <t>SENSITIVITY TEST, CAT-SCRATCH FEVER</t>
  </si>
  <si>
    <t>BLOOD COUNT;COMPLETE,AUTOMATED &amp; AUTO DIFF WBC CNT</t>
  </si>
  <si>
    <t>THYROID STIM. HORMONE (TSH)</t>
  </si>
  <si>
    <t>TESTOSTERONE, TOTAL</t>
  </si>
  <si>
    <t>PARATHORMONE</t>
  </si>
  <si>
    <t>HEMOGLOBIN; GLYCATED</t>
  </si>
  <si>
    <t>CYANOCOBALAMIN (VITAMIN B 12)</t>
  </si>
  <si>
    <t>CALCIFEDIOL (25-OH VIT.D-3)</t>
  </si>
  <si>
    <t>BRCA1&amp;2 SEQ &amp; FULL DUP/DEL</t>
  </si>
  <si>
    <t>DRUG TEST PRSMV CHEM ANLYZR</t>
  </si>
  <si>
    <t>DRUG TEST PRSMV DIR OPT OBS</t>
  </si>
  <si>
    <t>OBSTETRIC PANEL</t>
  </si>
  <si>
    <t>ACUTE HEPATITIS PANEL</t>
  </si>
  <si>
    <t>LIPID PANEL,CHOLEST,SERUM,LIPOPRO,HDL CHOLEST,ETC.</t>
  </si>
  <si>
    <t>COMPREHENSIVE METABOLIC PANEL</t>
  </si>
  <si>
    <t>GENERAL HEALTH PANEL,AUTOMATED CHEMISTRIES,12/MORE</t>
  </si>
  <si>
    <t>New Mexico</t>
  </si>
  <si>
    <t>Nevada</t>
  </si>
  <si>
    <t>Montana</t>
  </si>
  <si>
    <t>Kentucky</t>
  </si>
  <si>
    <t>Idaho</t>
  </si>
  <si>
    <t>Colorado</t>
  </si>
  <si>
    <t>Lowest State Rate</t>
  </si>
  <si>
    <t xml:space="preserve">Highest State Rate </t>
  </si>
  <si>
    <t>Utah as % of Other State Medicaid Rates</t>
  </si>
  <si>
    <t>Average of Other State Medicaid Rates</t>
  </si>
  <si>
    <t>Utah as % of Medicare Rate</t>
  </si>
  <si>
    <t>Comparison States</t>
  </si>
  <si>
    <t>Medicare Comparison</t>
  </si>
  <si>
    <t>Description</t>
  </si>
  <si>
    <t>Procedure Code</t>
  </si>
  <si>
    <t>Cover</t>
  </si>
  <si>
    <t>Tabs</t>
  </si>
  <si>
    <t>Utah Department of Health &amp; Human Services, Office of Financial Services</t>
  </si>
  <si>
    <t>Arizona</t>
  </si>
  <si>
    <t>Wyoming</t>
  </si>
  <si>
    <t>Independent Laboratory Services - Exhibit A</t>
  </si>
  <si>
    <t>2024 Medicaid Rate Study</t>
  </si>
  <si>
    <t>A-1</t>
  </si>
  <si>
    <t>Independent Laboratory Services Rate Table</t>
  </si>
  <si>
    <t>Summary Web Table - CMS Market Basket Index Levels and Four-Quarter Moving Average Percent Changes *</t>
  </si>
  <si>
    <t>Market Basket</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</si>
  <si>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</si>
  <si>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</si>
  <si>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</si>
  <si>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</si>
  <si>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</si>
  <si>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</si>
  <si>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</si>
  <si>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</si>
  <si>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</si>
  <si>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</si>
  <si>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</si>
  <si>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</si>
  <si>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</si>
  <si>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</si>
  <si>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</si>
  <si>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</si>
  <si>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</si>
  <si>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</si>
  <si>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</si>
  <si>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</si>
  <si>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</si>
  <si>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</si>
  <si>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</si>
  <si>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</si>
  <si>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</si>
  <si>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</si>
  <si>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</si>
  <si>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</si>
  <si>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</si>
  <si>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</si>
  <si>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</si>
  <si>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</si>
  <si>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</si>
  <si>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</si>
  <si>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</si>
  <si>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</si>
  <si>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</si>
  <si>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</si>
  <si>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</si>
  <si>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</si>
  <si>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</si>
  <si>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</si>
  <si>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</si>
  <si>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</si>
  <si>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</si>
  <si>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</si>
  <si>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</si>
  <si>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</si>
  <si>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</si>
  <si>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</si>
  <si>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</si>
  <si>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</si>
  <si>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</si>
  <si>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</si>
  <si>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</si>
  <si>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</si>
  <si>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</si>
  <si>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Forecast  2024          Q2</t>
  </si>
  <si>
    <t>Forecast  2024          Q3</t>
  </si>
  <si>
    <t>Forecast  2024          Q4</t>
  </si>
  <si>
    <t>Forecast  2025          Q1</t>
  </si>
  <si>
    <t>Forecast  2025          Q2</t>
  </si>
  <si>
    <t>Forecast  2025          Q3</t>
  </si>
  <si>
    <t>Forecast  2025          Q4</t>
  </si>
  <si>
    <t>Forecast  2026          Q1</t>
  </si>
  <si>
    <t>Forecast  2026          Q2</t>
  </si>
  <si>
    <t>Forecast  2026          Q3</t>
  </si>
  <si>
    <t>Forecast  2026          Q4</t>
  </si>
  <si>
    <t>Forecast  2027          Q1</t>
  </si>
  <si>
    <t>Forecast  2027          Q2</t>
  </si>
  <si>
    <t>Forecast  2027          Q3</t>
  </si>
  <si>
    <t>Forecast  2027          Q4</t>
  </si>
  <si>
    <t>Forecast  2028          Q1</t>
  </si>
  <si>
    <t>Forecast  2028          Q2</t>
  </si>
  <si>
    <t>Forecast  2028          Q3</t>
  </si>
  <si>
    <t>Forecast  2028          Q4</t>
  </si>
  <si>
    <t>Forecast  2029          Q1</t>
  </si>
  <si>
    <t>Forecast  2029          Q2</t>
  </si>
  <si>
    <t>Forecast  2029          Q3</t>
  </si>
  <si>
    <t>Forecast  2029          Q4</t>
  </si>
  <si>
    <t>Forecast  2030          Q1</t>
  </si>
  <si>
    <t>Forecast  2030          Q2</t>
  </si>
  <si>
    <t>Forecast  2030          Q3</t>
  </si>
  <si>
    <t>Forecast  2030          Q4</t>
  </si>
  <si>
    <t>Forecast  2031          Q1</t>
  </si>
  <si>
    <t>Forecast  2031          Q2</t>
  </si>
  <si>
    <t>Forecast  2031          Q3</t>
  </si>
  <si>
    <t>Forecast  2031          Q4</t>
  </si>
  <si>
    <t>Forecast  2032          Q1</t>
  </si>
  <si>
    <t>Forecast  2032          Q2</t>
  </si>
  <si>
    <t>Forecast  2032          Q3</t>
  </si>
  <si>
    <t>Forecast  2032          Q4</t>
  </si>
  <si>
    <t>Forecast  2033          Q1</t>
  </si>
  <si>
    <t>Forecast  2033          Q2</t>
  </si>
  <si>
    <t>Forecast  2033          Q3</t>
  </si>
  <si>
    <t>Forecast  2033          Q4</t>
  </si>
  <si>
    <t>Forecast  2034          Q1</t>
  </si>
  <si>
    <t>Forecast  2034          Q2</t>
  </si>
  <si>
    <t>Forecast  2034          Q3</t>
  </si>
  <si>
    <t>Forecast  2034          Q4</t>
  </si>
  <si>
    <t>2018-based Inpatient Hospital:</t>
  </si>
  <si>
    <t>Index Levels</t>
  </si>
  <si>
    <t>Four-Quarter Moving Average Percent Change</t>
  </si>
  <si>
    <t>2018-based Inpatient Hospital Capital:</t>
  </si>
  <si>
    <t>2022-based Skilled Nursing Facility:</t>
  </si>
  <si>
    <t>n/a</t>
  </si>
  <si>
    <t>2021-based Home Health Agency:</t>
  </si>
  <si>
    <t>2021-based Inpatient Rehabilitation Facility:</t>
  </si>
  <si>
    <t>2021-based Inpatient Psychiatric Facility:</t>
  </si>
  <si>
    <t>2022-based Long Term Care Hospital:</t>
  </si>
  <si>
    <t>2020-based End Stage Renal Disease:</t>
  </si>
  <si>
    <t>2017-based Federally Qualified Health Center:</t>
  </si>
  <si>
    <t xml:space="preserve">2017-based Medicare Economic Index: </t>
  </si>
  <si>
    <t>Four-Quarter Moving Average Percent Change with Productivity Adjustment</t>
  </si>
  <si>
    <t xml:space="preserve">Note: All market basket index levels do not reflect a productivity adjustment.  The four-quarter moving average percent change of the 2017-based Medicare Economic Index reflects a productivity adjustment. Due to interpretation of the statute regarding the MEI update, the productivity adjustment has been shifted forward two quarters so the latest historical CY 2023 productivity adjustment is aligned with the 2024Q2 percent change in the MEI. </t>
  </si>
  <si>
    <t>* Quarterly index levels and four-quarter moving average percent changes are reported on a calendar year (CY) basis. For example, the Q4 index level corresponds with October 1 through December 31 and the Q4 four-quarter moving average percent change reflects the CY growth rate. Percent change moving averages are calculated using more than ten decimal places.</t>
  </si>
  <si>
    <t>Source: IHS Global Inc. (IGI) 2024Q2 Forecast</t>
  </si>
  <si>
    <t>Historical Data through 2024Q1</t>
  </si>
  <si>
    <t>Released by CMS, OACT, National Health Statistics Group, dnhs@cms.hhs.gov</t>
  </si>
  <si>
    <t>09/15/2024</t>
  </si>
  <si>
    <t>Other State Comparison</t>
  </si>
  <si>
    <t>Utah Medicaid Rate</t>
  </si>
  <si>
    <t>Independent Laboratory Services Table</t>
  </si>
  <si>
    <t>A-2</t>
  </si>
  <si>
    <t>A-3</t>
  </si>
  <si>
    <t>Medicare Rate</t>
  </si>
  <si>
    <t>CMS Market Basket Index; Medicare Economic Index (MEI)</t>
  </si>
  <si>
    <t>Laboratory services summary. Shown as Table 1 in the report.</t>
  </si>
  <si>
    <t>Cover Sheet</t>
  </si>
  <si>
    <t>Laboratory services rates. Shown as Tables 2 and 3 in the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</si>
</sst>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00"/>
    <numFmt numFmtId="165" formatCode="0.000"/>
    <numFmt numFmtId="166" formatCode="0.0"/>
  </numFmts>
  <fonts count="1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b/>
      <sz val="12"/>
      <color theme="1"/>
      <name val="Calibri"/>
      <family val="2"/>
      <scheme val="minor"/>
    </font>
    <font>
      <b/>
      <sz val="14"/>
      <color theme="1"/>
      <name val="Calibri"/>
      <family val="2"/>
      <scheme val="minor"/>
    </font>
    <font>
      <b/>
      <sz val="12"/>
      <name val="Calibri"/>
      <family val="2"/>
      <scheme val="minor"/>
    </font>
    <font>
      <sz val="11"/>
      <name val="Calibri"/>
      <family val="2"/>
      <scheme val="minor"/>
    </font>
    <font>
      <sz val="10"/>
      <color theme="1"/>
      <name val="Calibri"/>
      <family val="2"/>
      <scheme val="minor"/>
    </font>
    <font>
      <sz val="10"/>
      <name val="Times New Roman"/>
      <family val="1"/>
    </font>
    <font>
      <sz val="10"/>
      <name val="Arial"/>
      <family val="2"/>
    </font>
    <font>
      <b/>
      <sz val="10"/>
      <name val="Times New Roman"/>
      <family val="1"/>
    </font>
    <font>
      <sz val="10"/>
      <name val="Calibri"/>
      <family val="2"/>
      <scheme val="minor"/>
    </font>
    <font>
      <i/>
      <sz val="11"/>
      <color rgb="FF0000FF"/>
      <name val="Calibri"/>
      <family val="2"/>
      <scheme val="minor"/>
    </font>
  </fonts>
  <fills count="9">
    <fill>
      <patternFill patternType="none"/>
    </fill>
    <fill>
      <patternFill patternType="gray125"/>
    </fill>
    <fill>
      <patternFill patternType="solid">
        <fgColor theme="5"/>
        <bgColor indexed="64"/>
      </patternFill>
    </fill>
    <fill>
      <patternFill patternType="solid">
        <fgColor rgb="FF38939B"/>
        <bgColor indexed="64"/>
      </patternFill>
    </fill>
    <fill>
      <patternFill patternType="solid">
        <fgColor rgb="FF9CC5CA"/>
        <bgColor indexed="64"/>
      </patternFill>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0" tint="-0.14999847407452621"/>
        <bgColor indexed="64"/>
      </patternFill>
    </fill>
  </fills>
  <borders count="2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9" fillId="0" borderId="0"/>
    <xf numFmtId="0" fontId="10" fillId="0" borderId="0"/>
    <xf numFmtId="0" fontId="11" fillId="0" borderId="0"/>
    <xf numFmtId="0" fontId="12" fillId="0" borderId="0"/>
    <xf numFmtId="9" fontId="9" fillId="0" borderId="0" applyFont="0" applyFill="0" applyBorder="0" applyAlignment="0" applyProtection="0"/>
  </cellStyleXfs>
  <cellXfs count="111">
    <xf numFmtId="0" fontId="0" fillId="0" borderId="0" xfId="0"/>
    <xf numFmtId="0" fontId="0" fillId="0" borderId="0" xfId="0" applyFill="1"/>
    <xf numFmtId="0" fontId="3" fillId="0" borderId="0" xfId="0" applyFont="1" applyFill="1"/>
    <xf numFmtId="0" fontId="0" fillId="5" borderId="0" xfId="0" applyFont="1" applyFill="1" applyAlignment="1">
      <alignment horizontal="left"/>
    </xf>
    <xf numFmtId="0" fontId="5" fillId="0" borderId="0" xfId="0" applyFont="1"/>
    <xf numFmtId="0" fontId="6" fillId="0" borderId="0" xfId="0" applyFont="1"/>
    <xf numFmtId="0" fontId="0" fillId="0" borderId="0" xfId="0" applyFont="1"/>
    <xf numFmtId="0" fontId="0" fillId="0" borderId="0" xfId="0" applyFont="1" applyAlignment="1">
      <alignment wrapText="1"/>
    </xf>
    <xf numFmtId="0" fontId="7" fillId="0" borderId="0" xfId="0" applyFont="1"/>
    <xf numFmtId="0" fontId="8" fillId="0" borderId="0" xfId="0" applyFont="1" applyAlignment="1">
      <alignment wrapText="1"/>
    </xf>
    <xf numFmtId="0" fontId="5" fillId="0" borderId="0" xfId="0" applyFont="1" applyFill="1"/>
    <xf numFmtId="9" fontId="0" fillId="0" borderId="0" xfId="2" applyFont="1"/>
    <xf numFmtId="0" fontId="3" fillId="0" borderId="0" xfId="3" applyFont="1" applyAlignment="1">
      <alignment horizontal="left" vertical="top" wrapText="1"/>
    </xf>
    <xf numFmtId="0" fontId="1" fillId="0" borderId="0" xfId="4" applyFont="1"/>
    <xf numFmtId="0" fontId="3" fillId="0" borderId="1" xfId="5" applyFont="1" applyBorder="1" applyAlignment="1">
      <alignment vertical="center"/>
    </xf>
    <xf numFmtId="0" fontId="1" fillId="0" borderId="8" xfId="6" applyFont="1" applyBorder="1" applyAlignment="1">
      <alignment horizontal="center" wrapText="1"/>
    </xf>
    <xf numFmtId="0" fontId="1" fillId="0" borderId="9" xfId="6" applyFont="1" applyBorder="1" applyAlignment="1">
      <alignment horizontal="center" wrapText="1"/>
    </xf>
    <xf numFmtId="0" fontId="1" fillId="0" borderId="0" xfId="6" applyFont="1"/>
    <xf numFmtId="0" fontId="3" fillId="0" borderId="12" xfId="6" applyFont="1" applyBorder="1"/>
    <xf numFmtId="0" fontId="1" fillId="0" borderId="10" xfId="4" applyFont="1" applyBorder="1"/>
    <xf numFmtId="0" fontId="1" fillId="0" borderId="12" xfId="7" applyFont="1" applyBorder="1" applyAlignment="1">
      <alignment horizontal="left" indent="2"/>
    </xf>
    <xf numFmtId="165" fontId="1" fillId="0" borderId="0" xfId="4" applyNumberFormat="1" applyFont="1" applyAlignment="1">
      <alignment horizontal="center"/>
    </xf>
    <xf numFmtId="165" fontId="1" fillId="0" borderId="10" xfId="4" applyNumberFormat="1" applyFont="1" applyBorder="1" applyAlignment="1">
      <alignment horizontal="center"/>
    </xf>
    <xf numFmtId="166" fontId="1" fillId="0" borderId="0" xfId="4" applyNumberFormat="1" applyFont="1" applyAlignment="1">
      <alignment horizontal="center"/>
    </xf>
    <xf numFmtId="166" fontId="1" fillId="0" borderId="10" xfId="4" applyNumberFormat="1" applyFont="1" applyBorder="1" applyAlignment="1">
      <alignment horizontal="center"/>
    </xf>
    <xf numFmtId="0" fontId="3" fillId="0" borderId="12" xfId="3" applyFont="1" applyBorder="1"/>
    <xf numFmtId="0" fontId="1" fillId="0" borderId="0" xfId="3" applyFont="1"/>
    <xf numFmtId="0" fontId="13" fillId="0" borderId="0" xfId="0" applyFont="1" applyFill="1" applyBorder="1" applyAlignment="1">
      <alignment horizontal="center"/>
    </xf>
    <xf numFmtId="0" fontId="2" fillId="3" borderId="5" xfId="0" applyFont="1" applyFill="1" applyBorder="1" applyAlignment="1">
      <alignment horizontal="centerContinuous" vertical="center"/>
    </xf>
    <xf numFmtId="0" fontId="0" fillId="0" borderId="2" xfId="0" applyFill="1" applyBorder="1"/>
    <xf numFmtId="164" fontId="0" fillId="0" borderId="0" xfId="0" applyNumberFormat="1"/>
    <xf numFmtId="164" fontId="0" fillId="0" borderId="2" xfId="0" applyNumberFormat="1" applyBorder="1"/>
    <xf numFmtId="9" fontId="0" fillId="0" borderId="2" xfId="2" applyFont="1" applyBorder="1"/>
    <xf numFmtId="0" fontId="6" fillId="0" borderId="0" xfId="0" applyFont="1" applyFill="1"/>
    <xf numFmtId="0" fontId="0" fillId="0" borderId="0" xfId="0" applyFont="1" applyFill="1" applyAlignment="1">
      <alignment horizontal="left"/>
    </xf>
    <xf numFmtId="0" fontId="3" fillId="0" borderId="0" xfId="0" applyFont="1" applyFill="1" applyBorder="1" applyAlignment="1">
      <alignment horizontal="left"/>
    </xf>
    <xf numFmtId="164" fontId="3" fillId="0" borderId="0" xfId="1" applyNumberFormat="1" applyFont="1" applyFill="1" applyBorder="1"/>
    <xf numFmtId="9" fontId="3" fillId="0" borderId="0" xfId="1" applyNumberFormat="1" applyFont="1" applyFill="1" applyBorder="1"/>
    <xf numFmtId="9" fontId="3" fillId="0" borderId="0" xfId="2" applyFont="1" applyFill="1" applyBorder="1"/>
    <xf numFmtId="0" fontId="14" fillId="0" borderId="0" xfId="4" applyFont="1"/>
    <xf numFmtId="0" fontId="4" fillId="4" borderId="13" xfId="0" applyFont="1" applyFill="1" applyBorder="1" applyAlignment="1">
      <alignment horizontal="center" wrapText="1"/>
    </xf>
    <xf numFmtId="0" fontId="2" fillId="3" borderId="14" xfId="0" applyFont="1" applyFill="1" applyBorder="1" applyAlignment="1">
      <alignment horizontal="centerContinuous" vertical="center"/>
    </xf>
    <xf numFmtId="0" fontId="2" fillId="3" borderId="15" xfId="0" applyFont="1" applyFill="1" applyBorder="1" applyAlignment="1">
      <alignment horizontal="centerContinuous" vertical="center"/>
    </xf>
    <xf numFmtId="0" fontId="2" fillId="3" borderId="8" xfId="0" applyFont="1" applyFill="1" applyBorder="1" applyAlignment="1">
      <alignment horizontal="centerContinuous" vertical="center"/>
    </xf>
    <xf numFmtId="0" fontId="4" fillId="4" borderId="16" xfId="0" applyFont="1" applyFill="1" applyBorder="1" applyAlignment="1">
      <alignment horizontal="center" wrapText="1"/>
    </xf>
    <xf numFmtId="0" fontId="4" fillId="4" borderId="17" xfId="0" applyFont="1" applyFill="1" applyBorder="1" applyAlignment="1">
      <alignment horizontal="center" wrapText="1"/>
    </xf>
    <xf numFmtId="0" fontId="4" fillId="4" borderId="18" xfId="0" applyFont="1" applyFill="1" applyBorder="1" applyAlignment="1">
      <alignment horizontal="center" wrapText="1"/>
    </xf>
    <xf numFmtId="0" fontId="0" fillId="0" borderId="0" xfId="0" applyFill="1" applyAlignment="1">
      <alignment horizontal="left" wrapText="1"/>
    </xf>
    <xf numFmtId="164" fontId="0" fillId="0" borderId="2" xfId="1" applyNumberFormat="1" applyFont="1" applyFill="1" applyBorder="1"/>
    <xf numFmtId="164" fontId="0" fillId="0" borderId="2" xfId="1" applyNumberFormat="1" applyFont="1" applyFill="1" applyBorder="1" applyAlignment="1">
      <alignment horizontal="right"/>
    </xf>
    <xf numFmtId="9" fontId="0" fillId="0" borderId="2" xfId="2" applyFont="1" applyFill="1" applyBorder="1"/>
    <xf numFmtId="164" fontId="0" fillId="0" borderId="2" xfId="0" applyNumberFormat="1" applyFill="1" applyBorder="1"/>
    <xf numFmtId="164" fontId="0" fillId="0" borderId="5" xfId="1" applyNumberFormat="1" applyFont="1" applyFill="1" applyBorder="1" applyAlignment="1">
      <alignment horizontal="right"/>
    </xf>
    <xf numFmtId="0" fontId="0" fillId="0" borderId="1" xfId="0" applyFill="1" applyBorder="1"/>
    <xf numFmtId="9" fontId="0" fillId="0" borderId="1" xfId="2" applyFont="1" applyFill="1" applyBorder="1"/>
    <xf numFmtId="164" fontId="3" fillId="0" borderId="13" xfId="1" applyNumberFormat="1" applyFont="1" applyFill="1" applyBorder="1"/>
    <xf numFmtId="9" fontId="3" fillId="0" borderId="13" xfId="1" applyNumberFormat="1" applyFont="1" applyFill="1" applyBorder="1"/>
    <xf numFmtId="164" fontId="3" fillId="0" borderId="19" xfId="1" applyNumberFormat="1" applyFont="1" applyFill="1" applyBorder="1"/>
    <xf numFmtId="164" fontId="4" fillId="0" borderId="13" xfId="1" applyNumberFormat="1" applyFont="1" applyFill="1" applyBorder="1"/>
    <xf numFmtId="164" fontId="0" fillId="0" borderId="4" xfId="1" applyNumberFormat="1" applyFont="1" applyFill="1" applyBorder="1"/>
    <xf numFmtId="164" fontId="3" fillId="0" borderId="16" xfId="1" applyNumberFormat="1" applyFont="1" applyFill="1" applyBorder="1"/>
    <xf numFmtId="164" fontId="0" fillId="0" borderId="20" xfId="1" applyNumberFormat="1" applyFont="1" applyFill="1" applyBorder="1" applyAlignment="1">
      <alignment horizontal="right"/>
    </xf>
    <xf numFmtId="9" fontId="0" fillId="0" borderId="21" xfId="2" applyFont="1" applyFill="1" applyBorder="1"/>
    <xf numFmtId="9" fontId="0" fillId="0" borderId="22" xfId="2" applyFont="1" applyFill="1" applyBorder="1"/>
    <xf numFmtId="164" fontId="3" fillId="0" borderId="17" xfId="1" applyNumberFormat="1" applyFont="1" applyFill="1" applyBorder="1"/>
    <xf numFmtId="9" fontId="3" fillId="0" borderId="18" xfId="1" applyNumberFormat="1" applyFont="1" applyFill="1" applyBorder="1"/>
    <xf numFmtId="164" fontId="0" fillId="0" borderId="20" xfId="0" applyNumberFormat="1" applyFill="1" applyBorder="1"/>
    <xf numFmtId="164" fontId="0" fillId="0" borderId="21" xfId="0" applyNumberFormat="1" applyFill="1" applyBorder="1"/>
    <xf numFmtId="164" fontId="3" fillId="0" borderId="17" xfId="2" applyNumberFormat="1" applyFont="1" applyFill="1" applyBorder="1"/>
    <xf numFmtId="164" fontId="3" fillId="0" borderId="18" xfId="1" applyNumberFormat="1" applyFont="1" applyFill="1" applyBorder="1"/>
    <xf numFmtId="0" fontId="2" fillId="2" borderId="8" xfId="0" applyFont="1" applyFill="1" applyBorder="1" applyAlignment="1">
      <alignment horizontal="centerContinuous" vertical="center"/>
    </xf>
    <xf numFmtId="0" fontId="2" fillId="2" borderId="9" xfId="0" applyFont="1" applyFill="1" applyBorder="1" applyAlignment="1">
      <alignment horizontal="centerContinuous" vertical="center"/>
    </xf>
    <xf numFmtId="0" fontId="4" fillId="7" borderId="19" xfId="0" applyFont="1" applyFill="1" applyBorder="1" applyAlignment="1">
      <alignment horizontal="center" wrapText="1"/>
    </xf>
    <xf numFmtId="0" fontId="4" fillId="7" borderId="13" xfId="0" applyFont="1" applyFill="1" applyBorder="1" applyAlignment="1">
      <alignment horizontal="center" wrapText="1"/>
    </xf>
    <xf numFmtId="164" fontId="2" fillId="3" borderId="6" xfId="0" applyNumberFormat="1" applyFont="1" applyFill="1" applyBorder="1" applyAlignment="1">
      <alignment horizontal="centerContinuous" vertical="center"/>
    </xf>
    <xf numFmtId="0" fontId="4" fillId="4" borderId="19" xfId="0" applyFont="1" applyFill="1" applyBorder="1" applyAlignment="1">
      <alignment horizontal="center" wrapText="1"/>
    </xf>
    <xf numFmtId="164" fontId="0" fillId="0" borderId="5" xfId="0" applyNumberFormat="1" applyBorder="1"/>
    <xf numFmtId="164" fontId="2" fillId="3" borderId="23" xfId="0" applyNumberFormat="1" applyFont="1" applyFill="1" applyBorder="1" applyAlignment="1">
      <alignment horizontal="centerContinuous" vertical="center"/>
    </xf>
    <xf numFmtId="9" fontId="2" fillId="3" borderId="24" xfId="2" applyFont="1" applyFill="1" applyBorder="1" applyAlignment="1">
      <alignment horizontal="centerContinuous" vertical="center"/>
    </xf>
    <xf numFmtId="164" fontId="0" fillId="0" borderId="20" xfId="0" applyNumberFormat="1" applyBorder="1"/>
    <xf numFmtId="9" fontId="0" fillId="0" borderId="21" xfId="2" applyFont="1" applyBorder="1"/>
    <xf numFmtId="0" fontId="3" fillId="4" borderId="2" xfId="0" applyFont="1" applyFill="1" applyBorder="1" applyAlignment="1">
      <alignment horizontal="center" wrapText="1"/>
    </xf>
    <xf numFmtId="0" fontId="0" fillId="0" borderId="2" xfId="0" applyNumberFormat="1" applyFont="1" applyFill="1" applyBorder="1"/>
    <xf numFmtId="0" fontId="8" fillId="0" borderId="4" xfId="0" applyNumberFormat="1" applyFont="1" applyFill="1" applyBorder="1"/>
    <xf numFmtId="0" fontId="8" fillId="0" borderId="6" xfId="0" applyNumberFormat="1" applyFont="1" applyFill="1" applyBorder="1"/>
    <xf numFmtId="0" fontId="8" fillId="0" borderId="5" xfId="0" applyNumberFormat="1" applyFont="1" applyFill="1" applyBorder="1"/>
    <xf numFmtId="0" fontId="0" fillId="0" borderId="6" xfId="0" applyNumberFormat="1" applyFont="1" applyFill="1" applyBorder="1" applyAlignment="1">
      <alignment horizontal="left"/>
    </xf>
    <xf numFmtId="0" fontId="0" fillId="0" borderId="5" xfId="0" applyNumberFormat="1" applyFont="1" applyFill="1" applyBorder="1" applyAlignment="1">
      <alignment horizontal="left"/>
    </xf>
    <xf numFmtId="164" fontId="3" fillId="0" borderId="13" xfId="0" applyNumberFormat="1" applyFont="1" applyBorder="1"/>
    <xf numFmtId="164" fontId="3" fillId="0" borderId="17" xfId="0" applyNumberFormat="1" applyFont="1" applyBorder="1"/>
    <xf numFmtId="9" fontId="3" fillId="0" borderId="18" xfId="2" applyFont="1" applyBorder="1"/>
    <xf numFmtId="164" fontId="3" fillId="0" borderId="19" xfId="0" applyNumberFormat="1" applyFont="1" applyBorder="1"/>
    <xf numFmtId="9" fontId="3" fillId="0" borderId="13" xfId="2" applyFont="1" applyBorder="1"/>
    <xf numFmtId="10" fontId="3" fillId="6" borderId="0" xfId="8" applyNumberFormat="1" applyFont="1" applyFill="1"/>
    <xf numFmtId="0" fontId="3" fillId="4" borderId="4" xfId="0" applyFont="1" applyFill="1" applyBorder="1" applyAlignment="1">
      <alignment horizontal="center" wrapText="1"/>
    </xf>
    <xf numFmtId="0" fontId="3" fillId="4" borderId="6" xfId="0" applyFont="1" applyFill="1" applyBorder="1" applyAlignment="1">
      <alignment horizontal="center" wrapText="1"/>
    </xf>
    <xf numFmtId="0" fontId="3" fillId="4" borderId="5" xfId="0" applyFont="1" applyFill="1" applyBorder="1" applyAlignment="1">
      <alignment horizontal="center" wrapText="1"/>
    </xf>
    <xf numFmtId="0" fontId="8" fillId="0" borderId="6" xfId="0" applyNumberFormat="1" applyFont="1" applyFill="1" applyBorder="1" applyAlignment="1">
      <alignment horizontal="left"/>
    </xf>
    <xf numFmtId="0" fontId="8" fillId="0" borderId="5" xfId="0" applyNumberFormat="1" applyFont="1" applyFill="1" applyBorder="1" applyAlignment="1">
      <alignment horizontal="left"/>
    </xf>
    <xf numFmtId="0" fontId="3" fillId="0" borderId="16" xfId="0" applyFont="1" applyFill="1" applyBorder="1" applyAlignment="1">
      <alignment horizontal="left"/>
    </xf>
    <xf numFmtId="0" fontId="3" fillId="0" borderId="25" xfId="0" applyFont="1" applyFill="1" applyBorder="1" applyAlignment="1">
      <alignment horizontal="left"/>
    </xf>
    <xf numFmtId="0" fontId="3" fillId="0" borderId="19" xfId="0" applyFont="1" applyFill="1" applyBorder="1" applyAlignment="1">
      <alignment horizontal="left"/>
    </xf>
    <xf numFmtId="0" fontId="8" fillId="0" borderId="12" xfId="7" applyFont="1" applyBorder="1" applyAlignment="1">
      <alignment horizontal="left" indent="2"/>
    </xf>
    <xf numFmtId="165" fontId="8" fillId="0" borderId="0" xfId="4" applyNumberFormat="1" applyFont="1" applyAlignment="1">
      <alignment horizontal="center"/>
    </xf>
    <xf numFmtId="165" fontId="8" fillId="8" borderId="0" xfId="4" applyNumberFormat="1" applyFont="1" applyFill="1" applyAlignment="1">
      <alignment horizontal="center"/>
    </xf>
    <xf numFmtId="165" fontId="8" fillId="0" borderId="0" xfId="4" applyNumberFormat="1" applyFont="1" applyFill="1" applyAlignment="1">
      <alignment horizontal="center"/>
    </xf>
    <xf numFmtId="165" fontId="8" fillId="6" borderId="0" xfId="4" applyNumberFormat="1" applyFont="1" applyFill="1" applyAlignment="1">
      <alignment horizontal="center"/>
    </xf>
    <xf numFmtId="165" fontId="8" fillId="0" borderId="10" xfId="4" applyNumberFormat="1" applyFont="1" applyBorder="1" applyAlignment="1">
      <alignment horizontal="center"/>
    </xf>
    <xf numFmtId="0" fontId="8" fillId="0" borderId="3" xfId="7" applyFont="1" applyBorder="1" applyAlignment="1">
      <alignment horizontal="left" indent="2"/>
    </xf>
    <xf numFmtId="166" fontId="8" fillId="0" borderId="7" xfId="4" applyNumberFormat="1" applyFont="1" applyBorder="1" applyAlignment="1">
      <alignment horizontal="center"/>
    </xf>
    <xf numFmtId="166" fontId="8" fillId="0" borderId="11" xfId="4" applyNumberFormat="1" applyFont="1" applyBorder="1" applyAlignment="1">
      <alignment horizontal="center"/>
    </xf>
  </cellXfs>
  <cellStyles count="9">
    <cellStyle name="Currency" xfId="1" builtinId="4"/>
    <cellStyle name="Normal" xfId="0" builtinId="0"/>
    <cellStyle name="Normal 2" xfId="4" xr:uid="{00000000-0005-0000-0000-000002000000}"/>
    <cellStyle name="Normal 2 2" xfId="6" xr:uid="{00000000-0005-0000-0000-000003000000}"/>
    <cellStyle name="Normal 3" xfId="3" xr:uid="{00000000-0005-0000-0000-000004000000}"/>
    <cellStyle name="Normal_tbls1_13_a" xfId="5" xr:uid="{00000000-0005-0000-0000-000005000000}"/>
    <cellStyle name="Percent" xfId="2" builtinId="5"/>
    <cellStyle name="Percent 2" xfId="8" xr:uid="{00000000-0005-0000-0000-000007000000}"/>
    <cellStyle name="rowhead_tbls1_13_a" xfId="7"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12"/>
  <sheetViews>
    <sheetView showGridLines="0" tabSelected="1" workbookViewId="0">
      <selection activeCell="K1" sqref="K1"/>
    </sheetView>
  </sheetViews>
  <sheetFormatPr defaultColWidth="8.7109375" defaultRowHeight="15" x14ac:dyDescent="0.25"/>
  <cols>
    <col min="1" max="1" width="8.140625" style="6" customWidth="1"/>
    <col min="2" max="16384" width="8.7109375" style="6"/>
  </cols>
  <sheetData>
    <row r="1" spans="1:14" ht="18.75" x14ac:dyDescent="0.3">
      <c r="A1" s="5" t="s">
        <v>43</v>
      </c>
    </row>
    <row r="2" spans="1:14" ht="15.75" x14ac:dyDescent="0.25">
      <c r="A2" s="10" t="s">
        <v>47</v>
      </c>
      <c r="B2" s="7"/>
      <c r="C2" s="7"/>
      <c r="D2" s="7"/>
      <c r="E2" s="7"/>
      <c r="F2" s="7"/>
      <c r="G2" s="7"/>
      <c r="H2" s="7"/>
    </row>
    <row r="3" spans="1:14" ht="15.75" x14ac:dyDescent="0.25">
      <c r="A3" s="8" t="s">
        <v>46</v>
      </c>
      <c r="B3" s="9"/>
      <c r="C3" s="9"/>
      <c r="D3" s="9"/>
      <c r="E3" s="9"/>
      <c r="F3" s="9"/>
      <c r="G3" s="7"/>
      <c r="H3" s="7"/>
    </row>
    <row r="4" spans="1:14" ht="15" customHeight="1" x14ac:dyDescent="0.25">
      <c r="A4" s="3" t="s">
        <v>180</v>
      </c>
      <c r="B4" s="7"/>
      <c r="C4" s="7"/>
      <c r="D4" s="7"/>
      <c r="E4" s="7"/>
      <c r="F4" s="7"/>
      <c r="G4" s="7"/>
      <c r="H4" s="7"/>
    </row>
    <row r="5" spans="1:14" x14ac:dyDescent="0.25">
      <c r="A5" s="7"/>
      <c r="B5" s="7"/>
      <c r="C5" s="7"/>
      <c r="D5" s="7"/>
      <c r="E5" s="7"/>
      <c r="F5" s="7"/>
      <c r="G5" s="7"/>
      <c r="H5" s="7"/>
    </row>
    <row r="6" spans="1:14" customFormat="1" ht="15" customHeight="1" x14ac:dyDescent="0.25">
      <c r="A6" s="81" t="s">
        <v>42</v>
      </c>
      <c r="B6" s="94" t="s">
        <v>39</v>
      </c>
      <c r="C6" s="95"/>
      <c r="D6" s="95"/>
      <c r="E6" s="95"/>
      <c r="F6" s="95"/>
      <c r="G6" s="95"/>
      <c r="H6" s="95"/>
      <c r="I6" s="95"/>
      <c r="J6" s="95"/>
      <c r="K6" s="95"/>
      <c r="L6" s="95"/>
      <c r="M6" s="95"/>
      <c r="N6" s="96"/>
    </row>
    <row r="7" spans="1:14" customFormat="1" x14ac:dyDescent="0.25">
      <c r="A7" s="82" t="s">
        <v>41</v>
      </c>
      <c r="B7" s="83" t="s">
        <v>180</v>
      </c>
      <c r="C7" s="84"/>
      <c r="D7" s="84"/>
      <c r="E7" s="84"/>
      <c r="F7" s="84"/>
      <c r="G7" s="84"/>
      <c r="H7" s="84"/>
      <c r="I7" s="84"/>
      <c r="J7" s="84"/>
      <c r="K7" s="84"/>
      <c r="L7" s="84"/>
      <c r="M7" s="84"/>
      <c r="N7" s="85"/>
    </row>
    <row r="8" spans="1:14" customFormat="1" x14ac:dyDescent="0.25">
      <c r="A8" s="82" t="s">
        <v>48</v>
      </c>
      <c r="B8" s="86" t="s">
        <v>179</v>
      </c>
      <c r="C8" s="86"/>
      <c r="D8" s="86"/>
      <c r="E8" s="86"/>
      <c r="F8" s="86"/>
      <c r="G8" s="86"/>
      <c r="H8" s="86"/>
      <c r="I8" s="86"/>
      <c r="J8" s="86"/>
      <c r="K8" s="86"/>
      <c r="L8" s="86"/>
      <c r="M8" s="86"/>
      <c r="N8" s="87"/>
    </row>
    <row r="9" spans="1:14" x14ac:dyDescent="0.25">
      <c r="A9" s="82" t="s">
        <v>175</v>
      </c>
      <c r="B9" s="97" t="s">
        <v>181</v>
      </c>
      <c r="C9" s="97"/>
      <c r="D9" s="97"/>
      <c r="E9" s="97"/>
      <c r="F9" s="97"/>
      <c r="G9" s="97"/>
      <c r="H9" s="97"/>
      <c r="I9" s="97"/>
      <c r="J9" s="97"/>
      <c r="K9" s="97"/>
      <c r="L9" s="97"/>
      <c r="M9" s="97"/>
      <c r="N9" s="98"/>
    </row>
    <row r="10" spans="1:14" ht="14.65" customHeight="1" x14ac:dyDescent="0.25">
      <c r="A10" s="82" t="s">
        <v>176</v>
      </c>
      <c r="B10" s="97" t="s">
        <v>178</v>
      </c>
      <c r="C10" s="97"/>
      <c r="D10" s="97"/>
      <c r="E10" s="97"/>
      <c r="F10" s="97"/>
      <c r="G10" s="97"/>
      <c r="H10" s="97"/>
      <c r="I10" s="97"/>
      <c r="J10" s="97"/>
      <c r="K10" s="97"/>
      <c r="L10" s="97"/>
      <c r="M10" s="97"/>
      <c r="N10" s="98"/>
    </row>
    <row r="12" spans="1:14" ht="15.75" customHeight="1" x14ac:dyDescent="0.25"/>
  </sheetData>
  <mergeCells count="3">
    <mergeCell ref="B6:N6"/>
    <mergeCell ref="B9:N9"/>
    <mergeCell ref="B10:N10"/>
  </mergeCells>
  <pageMargins left="0.7" right="0.7" top="0.75" bottom="0.75" header="0.3" footer="0.3"/>
  <pageSetup fitToHeight="0" orientation="landscape" r:id="rId1"/>
  <headerFooter>
    <oddFooter xml:space="preserve">&amp;LNovember 2024&amp;9
&amp;RPage &amp;P of &amp;N </oddFooter>
  </headerFooter>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34"/>
  <sheetViews>
    <sheetView showGridLines="0" workbookViewId="0">
      <selection activeCell="F1" sqref="F1"/>
    </sheetView>
  </sheetViews>
  <sheetFormatPr defaultRowHeight="15" x14ac:dyDescent="0.25"/>
  <cols>
    <col min="1" max="1" width="10" customWidth="1"/>
    <col min="2" max="2" width="56.7109375" customWidth="1"/>
    <col min="3" max="3" width="9.28515625" bestFit="1" customWidth="1"/>
    <col min="4" max="4" width="10.7109375" style="30" customWidth="1"/>
    <col min="5" max="5" width="10.7109375" style="11" customWidth="1"/>
    <col min="6" max="6" width="11.140625" style="30" bestFit="1" customWidth="1"/>
    <col min="7" max="7" width="11.85546875" bestFit="1" customWidth="1"/>
  </cols>
  <sheetData>
    <row r="1" spans="1:7" ht="18.75" x14ac:dyDescent="0.3">
      <c r="A1" s="33" t="str">
        <f>Cover!A1</f>
        <v>Utah Department of Health &amp; Human Services, Office of Financial Services</v>
      </c>
    </row>
    <row r="2" spans="1:7" ht="15.75" x14ac:dyDescent="0.25">
      <c r="A2" s="10" t="str">
        <f>Cover!A2</f>
        <v>2024 Medicaid Rate Study</v>
      </c>
    </row>
    <row r="3" spans="1:7" ht="15.75" x14ac:dyDescent="0.25">
      <c r="A3" s="10" t="str">
        <f>Cover!A3</f>
        <v>Independent Laboratory Services - Exhibit A</v>
      </c>
    </row>
    <row r="4" spans="1:7" x14ac:dyDescent="0.25">
      <c r="A4" s="34" t="s">
        <v>174</v>
      </c>
    </row>
    <row r="5" spans="1:7" x14ac:dyDescent="0.25">
      <c r="A5" s="1"/>
    </row>
    <row r="6" spans="1:7" x14ac:dyDescent="0.25">
      <c r="A6" s="27"/>
      <c r="B6" s="27"/>
      <c r="C6" s="27"/>
      <c r="D6" s="77" t="s">
        <v>38</v>
      </c>
      <c r="E6" s="78"/>
      <c r="F6" s="74" t="s">
        <v>172</v>
      </c>
      <c r="G6" s="28"/>
    </row>
    <row r="7" spans="1:7" ht="60.75" thickBot="1" x14ac:dyDescent="0.3">
      <c r="A7" s="40" t="s">
        <v>40</v>
      </c>
      <c r="B7" s="40" t="s">
        <v>39</v>
      </c>
      <c r="C7" s="40" t="s">
        <v>173</v>
      </c>
      <c r="D7" s="45" t="s">
        <v>177</v>
      </c>
      <c r="E7" s="46" t="s">
        <v>36</v>
      </c>
      <c r="F7" s="75" t="s">
        <v>35</v>
      </c>
      <c r="G7" s="40" t="s">
        <v>34</v>
      </c>
    </row>
    <row r="8" spans="1:7" x14ac:dyDescent="0.25">
      <c r="A8" s="29">
        <v>80050</v>
      </c>
      <c r="B8" s="29" t="s">
        <v>25</v>
      </c>
      <c r="C8" s="31">
        <f>VLOOKUP(A8,'A-2 Laboratory Rates'!A:C,3,0)</f>
        <v>44.84</v>
      </c>
      <c r="D8" s="79"/>
      <c r="E8" s="80"/>
      <c r="F8" s="76">
        <f>VLOOKUP(A8,'A-2 Laboratory Rates'!A:F,6,0)</f>
        <v>47.27</v>
      </c>
      <c r="G8" s="32">
        <f t="shared" ref="G8:G33" si="0">C8/F8</f>
        <v>0.94859318806854243</v>
      </c>
    </row>
    <row r="9" spans="1:7" x14ac:dyDescent="0.25">
      <c r="A9" s="29">
        <v>80053</v>
      </c>
      <c r="B9" s="29" t="s">
        <v>24</v>
      </c>
      <c r="C9" s="31">
        <f>VLOOKUP(A9,'A-2 Laboratory Rates'!A:C,3,0)</f>
        <v>8.99</v>
      </c>
      <c r="D9" s="79">
        <f>VLOOKUP(A9,'A-2 Laboratory Rates'!A:D,4,0)</f>
        <v>10.56</v>
      </c>
      <c r="E9" s="80">
        <f t="shared" ref="E9:E33" si="1">C9/D9</f>
        <v>0.85132575757575757</v>
      </c>
      <c r="F9" s="76">
        <f>VLOOKUP(A9,'A-2 Laboratory Rates'!A:F,6,0)</f>
        <v>10.57</v>
      </c>
      <c r="G9" s="32">
        <f t="shared" si="0"/>
        <v>0.85052034058656578</v>
      </c>
    </row>
    <row r="10" spans="1:7" x14ac:dyDescent="0.25">
      <c r="A10" s="29">
        <v>80061</v>
      </c>
      <c r="B10" s="29" t="s">
        <v>23</v>
      </c>
      <c r="C10" s="31">
        <f>VLOOKUP(A10,'A-2 Laboratory Rates'!A:C,3,0)</f>
        <v>18.97</v>
      </c>
      <c r="D10" s="79">
        <f>VLOOKUP(A10,'A-2 Laboratory Rates'!A:D,4,0)</f>
        <v>13.39</v>
      </c>
      <c r="E10" s="80">
        <f t="shared" si="1"/>
        <v>1.4167289021657952</v>
      </c>
      <c r="F10" s="76">
        <f>VLOOKUP(A10,'A-2 Laboratory Rates'!A:F,6,0)</f>
        <v>13.06</v>
      </c>
      <c r="G10" s="32">
        <f t="shared" si="0"/>
        <v>1.4525267993874424</v>
      </c>
    </row>
    <row r="11" spans="1:7" x14ac:dyDescent="0.25">
      <c r="A11" s="29">
        <v>80074</v>
      </c>
      <c r="B11" s="29" t="s">
        <v>22</v>
      </c>
      <c r="C11" s="31">
        <f>VLOOKUP(A11,'A-2 Laboratory Rates'!A:C,3,0)</f>
        <v>40.5</v>
      </c>
      <c r="D11" s="79">
        <f>VLOOKUP(A11,'A-2 Laboratory Rates'!A:D,4,0)</f>
        <v>47.63</v>
      </c>
      <c r="E11" s="80">
        <f t="shared" si="1"/>
        <v>0.85030442998110434</v>
      </c>
      <c r="F11" s="76">
        <f>VLOOKUP(A11,'A-2 Laboratory Rates'!A:F,6,0)</f>
        <v>47.29</v>
      </c>
      <c r="G11" s="32">
        <f t="shared" si="0"/>
        <v>0.85641784732501591</v>
      </c>
    </row>
    <row r="12" spans="1:7" x14ac:dyDescent="0.25">
      <c r="A12" s="29">
        <v>80081</v>
      </c>
      <c r="B12" s="29" t="s">
        <v>21</v>
      </c>
      <c r="C12" s="31">
        <f>VLOOKUP(A12,'A-2 Laboratory Rates'!A:C,3,0)</f>
        <v>82.29</v>
      </c>
      <c r="D12" s="79">
        <f>VLOOKUP(A12,'A-2 Laboratory Rates'!A:D,4,0)</f>
        <v>74.86</v>
      </c>
      <c r="E12" s="80">
        <f t="shared" si="1"/>
        <v>1.0992519369489715</v>
      </c>
      <c r="F12" s="76">
        <f>VLOOKUP(A12,'A-2 Laboratory Rates'!A:F,6,0)</f>
        <v>74.64</v>
      </c>
      <c r="G12" s="32">
        <f t="shared" si="0"/>
        <v>1.102491961414791</v>
      </c>
    </row>
    <row r="13" spans="1:7" x14ac:dyDescent="0.25">
      <c r="A13" s="29">
        <v>80305</v>
      </c>
      <c r="B13" s="29" t="s">
        <v>20</v>
      </c>
      <c r="C13" s="31">
        <f>VLOOKUP(A13,'A-2 Laboratory Rates'!A:C,3,0)</f>
        <v>11.99</v>
      </c>
      <c r="D13" s="79">
        <f>VLOOKUP(A13,'A-2 Laboratory Rates'!A:D,4,0)</f>
        <v>12.6</v>
      </c>
      <c r="E13" s="80">
        <f t="shared" si="1"/>
        <v>0.95158730158730165</v>
      </c>
      <c r="F13" s="76">
        <f>VLOOKUP(A13,'A-2 Laboratory Rates'!A:F,6,0)</f>
        <v>12.18</v>
      </c>
      <c r="G13" s="32">
        <f t="shared" si="0"/>
        <v>0.98440065681444999</v>
      </c>
    </row>
    <row r="14" spans="1:7" x14ac:dyDescent="0.25">
      <c r="A14" s="29">
        <v>80307</v>
      </c>
      <c r="B14" s="29" t="s">
        <v>19</v>
      </c>
      <c r="C14" s="31">
        <f>VLOOKUP(A14,'A-2 Laboratory Rates'!A:C,3,0)</f>
        <v>51.5</v>
      </c>
      <c r="D14" s="79">
        <f>VLOOKUP(A14,'A-2 Laboratory Rates'!A:D,4,0)</f>
        <v>62.14</v>
      </c>
      <c r="E14" s="80">
        <f t="shared" si="1"/>
        <v>0.8287737367235275</v>
      </c>
      <c r="F14" s="76">
        <f>VLOOKUP(A14,'A-2 Laboratory Rates'!A:F,6,0)</f>
        <v>59.7</v>
      </c>
      <c r="G14" s="32">
        <f t="shared" si="0"/>
        <v>0.86264656616415403</v>
      </c>
    </row>
    <row r="15" spans="1:7" x14ac:dyDescent="0.25">
      <c r="A15" s="29">
        <v>81162</v>
      </c>
      <c r="B15" s="29" t="s">
        <v>18</v>
      </c>
      <c r="C15" s="31">
        <f>VLOOKUP(A15,'A-2 Laboratory Rates'!A:C,3,0)</f>
        <v>2006.09</v>
      </c>
      <c r="D15" s="79">
        <f>VLOOKUP(A15,'A-2 Laboratory Rates'!A:D,4,0)</f>
        <v>1824.88</v>
      </c>
      <c r="E15" s="80">
        <f t="shared" si="1"/>
        <v>1.0992996799789574</v>
      </c>
      <c r="F15" s="76">
        <f>VLOOKUP(A15,'A-2 Laboratory Rates'!A:F,6,0)</f>
        <v>1746.56</v>
      </c>
      <c r="G15" s="32">
        <f t="shared" si="0"/>
        <v>1.1485949523635031</v>
      </c>
    </row>
    <row r="16" spans="1:7" x14ac:dyDescent="0.25">
      <c r="A16" s="29">
        <v>82306</v>
      </c>
      <c r="B16" s="29" t="s">
        <v>17</v>
      </c>
      <c r="C16" s="31">
        <f>VLOOKUP(A16,'A-2 Laboratory Rates'!A:C,3,0)</f>
        <v>40.369999999999997</v>
      </c>
      <c r="D16" s="79">
        <f>VLOOKUP(A16,'A-2 Laboratory Rates'!A:D,4,0)</f>
        <v>29.6</v>
      </c>
      <c r="E16" s="80">
        <f t="shared" si="1"/>
        <v>1.3638513513513513</v>
      </c>
      <c r="F16" s="76">
        <f>VLOOKUP(A16,'A-2 Laboratory Rates'!A:F,6,0)</f>
        <v>29.61</v>
      </c>
      <c r="G16" s="32">
        <f t="shared" si="0"/>
        <v>1.3633907463694697</v>
      </c>
    </row>
    <row r="17" spans="1:7" x14ac:dyDescent="0.25">
      <c r="A17" s="29">
        <v>82607</v>
      </c>
      <c r="B17" s="29" t="s">
        <v>16</v>
      </c>
      <c r="C17" s="31">
        <f>VLOOKUP(A17,'A-2 Laboratory Rates'!A:C,3,0)</f>
        <v>20.55</v>
      </c>
      <c r="D17" s="79">
        <f>VLOOKUP(A17,'A-2 Laboratory Rates'!A:D,4,0)</f>
        <v>15.08</v>
      </c>
      <c r="E17" s="80">
        <f t="shared" si="1"/>
        <v>1.3627320954907163</v>
      </c>
      <c r="F17" s="76">
        <f>VLOOKUP(A17,'A-2 Laboratory Rates'!A:F,6,0)</f>
        <v>14.54</v>
      </c>
      <c r="G17" s="32">
        <f t="shared" si="0"/>
        <v>1.4133425034387896</v>
      </c>
    </row>
    <row r="18" spans="1:7" x14ac:dyDescent="0.25">
      <c r="A18" s="29">
        <v>83036</v>
      </c>
      <c r="B18" s="29" t="s">
        <v>15</v>
      </c>
      <c r="C18" s="31">
        <f>VLOOKUP(A18,'A-2 Laboratory Rates'!A:C,3,0)</f>
        <v>13.23</v>
      </c>
      <c r="D18" s="79">
        <f>VLOOKUP(A18,'A-2 Laboratory Rates'!A:D,4,0)</f>
        <v>9.7100000000000009</v>
      </c>
      <c r="E18" s="80">
        <f t="shared" si="1"/>
        <v>1.3625128733264675</v>
      </c>
      <c r="F18" s="76">
        <f>VLOOKUP(A18,'A-2 Laboratory Rates'!A:F,6,0)</f>
        <v>9.39</v>
      </c>
      <c r="G18" s="32">
        <f t="shared" si="0"/>
        <v>1.4089456869009584</v>
      </c>
    </row>
    <row r="19" spans="1:7" x14ac:dyDescent="0.25">
      <c r="A19" s="29">
        <v>83970</v>
      </c>
      <c r="B19" s="29" t="s">
        <v>14</v>
      </c>
      <c r="C19" s="31">
        <f>VLOOKUP(A19,'A-2 Laboratory Rates'!A:C,3,0)</f>
        <v>56.29</v>
      </c>
      <c r="D19" s="79">
        <f>VLOOKUP(A19,'A-2 Laboratory Rates'!A:D,4,0)</f>
        <v>41.28</v>
      </c>
      <c r="E19" s="80">
        <f t="shared" si="1"/>
        <v>1.3636143410852712</v>
      </c>
      <c r="F19" s="76">
        <f>VLOOKUP(A19,'A-2 Laboratory Rates'!A:F,6,0)</f>
        <v>41.32</v>
      </c>
      <c r="G19" s="32">
        <f t="shared" si="0"/>
        <v>1.3622942884801548</v>
      </c>
    </row>
    <row r="20" spans="1:7" x14ac:dyDescent="0.25">
      <c r="A20" s="29">
        <v>84403</v>
      </c>
      <c r="B20" s="29" t="s">
        <v>13</v>
      </c>
      <c r="C20" s="31">
        <f>VLOOKUP(A20,'A-2 Laboratory Rates'!A:C,3,0)</f>
        <v>35.21</v>
      </c>
      <c r="D20" s="79">
        <f>VLOOKUP(A20,'A-2 Laboratory Rates'!A:D,4,0)</f>
        <v>25.81</v>
      </c>
      <c r="E20" s="80">
        <f t="shared" si="1"/>
        <v>1.3641999225106549</v>
      </c>
      <c r="F20" s="76">
        <f>VLOOKUP(A20,'A-2 Laboratory Rates'!A:F,6,0)</f>
        <v>25.84</v>
      </c>
      <c r="G20" s="32">
        <f t="shared" si="0"/>
        <v>1.3626160990712075</v>
      </c>
    </row>
    <row r="21" spans="1:7" x14ac:dyDescent="0.25">
      <c r="A21" s="29">
        <v>84443</v>
      </c>
      <c r="B21" s="29" t="s">
        <v>12</v>
      </c>
      <c r="C21" s="31">
        <f>VLOOKUP(A21,'A-2 Laboratory Rates'!A:C,3,0)</f>
        <v>22.91</v>
      </c>
      <c r="D21" s="79">
        <f>VLOOKUP(A21,'A-2 Laboratory Rates'!A:D,4,0)</f>
        <v>16.8</v>
      </c>
      <c r="E21" s="80">
        <f t="shared" si="1"/>
        <v>1.3636904761904762</v>
      </c>
      <c r="F21" s="76">
        <f>VLOOKUP(A21,'A-2 Laboratory Rates'!A:F,6,0)</f>
        <v>16.760000000000002</v>
      </c>
      <c r="G21" s="32">
        <f t="shared" si="0"/>
        <v>1.3669451073985679</v>
      </c>
    </row>
    <row r="22" spans="1:7" x14ac:dyDescent="0.25">
      <c r="A22" s="29">
        <v>85025</v>
      </c>
      <c r="B22" s="29" t="s">
        <v>11</v>
      </c>
      <c r="C22" s="31">
        <f>VLOOKUP(A22,'A-2 Laboratory Rates'!A:C,3,0)</f>
        <v>6.66</v>
      </c>
      <c r="D22" s="79">
        <f>VLOOKUP(A22,'A-2 Laboratory Rates'!A:D,4,0)</f>
        <v>7.77</v>
      </c>
      <c r="E22" s="80">
        <f t="shared" si="1"/>
        <v>0.85714285714285721</v>
      </c>
      <c r="F22" s="76">
        <f>VLOOKUP(A22,'A-2 Laboratory Rates'!A:F,6,0)</f>
        <v>7.79</v>
      </c>
      <c r="G22" s="32">
        <f t="shared" si="0"/>
        <v>0.8549422336328627</v>
      </c>
    </row>
    <row r="23" spans="1:7" x14ac:dyDescent="0.25">
      <c r="A23" s="29">
        <v>86480</v>
      </c>
      <c r="B23" s="29" t="s">
        <v>10</v>
      </c>
      <c r="C23" s="31">
        <f>VLOOKUP(A23,'A-2 Laboratory Rates'!A:C,3,0)</f>
        <v>69.3</v>
      </c>
      <c r="D23" s="79">
        <f>VLOOKUP(A23,'A-2 Laboratory Rates'!A:D,4,0)</f>
        <v>61.98</v>
      </c>
      <c r="E23" s="80">
        <f t="shared" si="1"/>
        <v>1.1181026137463699</v>
      </c>
      <c r="F23" s="76">
        <f>VLOOKUP(A23,'A-2 Laboratory Rates'!A:F,6,0)</f>
        <v>62.04</v>
      </c>
      <c r="G23" s="32">
        <f t="shared" si="0"/>
        <v>1.1170212765957446</v>
      </c>
    </row>
    <row r="24" spans="1:7" x14ac:dyDescent="0.25">
      <c r="A24" s="29">
        <v>86803</v>
      </c>
      <c r="B24" s="29" t="s">
        <v>9</v>
      </c>
      <c r="C24" s="31">
        <f>VLOOKUP(A24,'A-2 Laboratory Rates'!A:C,3,0)</f>
        <v>18.18</v>
      </c>
      <c r="D24" s="79">
        <f>VLOOKUP(A24,'A-2 Laboratory Rates'!A:D,4,0)</f>
        <v>14.27</v>
      </c>
      <c r="E24" s="80">
        <f t="shared" si="1"/>
        <v>1.2740014015416958</v>
      </c>
      <c r="F24" s="76">
        <f>VLOOKUP(A24,'A-2 Laboratory Rates'!A:F,6,0)</f>
        <v>14.28</v>
      </c>
      <c r="G24" s="32">
        <f t="shared" si="0"/>
        <v>1.2731092436974791</v>
      </c>
    </row>
    <row r="25" spans="1:7" x14ac:dyDescent="0.25">
      <c r="A25" s="29">
        <v>87086</v>
      </c>
      <c r="B25" s="29" t="s">
        <v>8</v>
      </c>
      <c r="C25" s="31">
        <f>VLOOKUP(A25,'A-2 Laboratory Rates'!A:C,3,0)</f>
        <v>9.2200000000000006</v>
      </c>
      <c r="D25" s="79">
        <f>VLOOKUP(A25,'A-2 Laboratory Rates'!A:D,4,0)</f>
        <v>8.07</v>
      </c>
      <c r="E25" s="80">
        <f t="shared" si="1"/>
        <v>1.1425030978934325</v>
      </c>
      <c r="F25" s="76">
        <f>VLOOKUP(A25,'A-2 Laboratory Rates'!A:F,6,0)</f>
        <v>7.42</v>
      </c>
      <c r="G25" s="32">
        <f t="shared" si="0"/>
        <v>1.2425876010781671</v>
      </c>
    </row>
    <row r="26" spans="1:7" x14ac:dyDescent="0.25">
      <c r="A26" s="29">
        <v>87340</v>
      </c>
      <c r="B26" s="29" t="s">
        <v>7</v>
      </c>
      <c r="C26" s="31">
        <f>VLOOKUP(A26,'A-2 Laboratory Rates'!A:C,3,0)</f>
        <v>14.07</v>
      </c>
      <c r="D26" s="79">
        <f>VLOOKUP(A26,'A-2 Laboratory Rates'!A:D,4,0)</f>
        <v>10.33</v>
      </c>
      <c r="E26" s="80">
        <f t="shared" si="1"/>
        <v>1.362052274927396</v>
      </c>
      <c r="F26" s="76">
        <f>VLOOKUP(A26,'A-2 Laboratory Rates'!A:F,6,0)</f>
        <v>10.34</v>
      </c>
      <c r="G26" s="32">
        <f t="shared" si="0"/>
        <v>1.3607350096711799</v>
      </c>
    </row>
    <row r="27" spans="1:7" x14ac:dyDescent="0.25">
      <c r="A27" s="29">
        <v>87389</v>
      </c>
      <c r="B27" s="29" t="s">
        <v>6</v>
      </c>
      <c r="C27" s="31">
        <f>VLOOKUP(A27,'A-2 Laboratory Rates'!A:C,3,0)</f>
        <v>19.02</v>
      </c>
      <c r="D27" s="79">
        <f>VLOOKUP(A27,'A-2 Laboratory Rates'!A:D,4,0)</f>
        <v>24.08</v>
      </c>
      <c r="E27" s="80">
        <f t="shared" si="1"/>
        <v>0.78986710963455153</v>
      </c>
      <c r="F27" s="76">
        <f>VLOOKUP(A27,'A-2 Laboratory Rates'!A:F,6,0)</f>
        <v>23.69</v>
      </c>
      <c r="G27" s="32">
        <f t="shared" si="0"/>
        <v>0.80287040945546639</v>
      </c>
    </row>
    <row r="28" spans="1:7" x14ac:dyDescent="0.25">
      <c r="A28" s="29">
        <v>87491</v>
      </c>
      <c r="B28" s="29" t="s">
        <v>5</v>
      </c>
      <c r="C28" s="31">
        <f>VLOOKUP(A28,'A-2 Laboratory Rates'!A:C,3,0)</f>
        <v>42.82</v>
      </c>
      <c r="D28" s="79">
        <f>VLOOKUP(A28,'A-2 Laboratory Rates'!A:D,4,0)</f>
        <v>35.090000000000003</v>
      </c>
      <c r="E28" s="80">
        <f t="shared" si="1"/>
        <v>1.2202906811057279</v>
      </c>
      <c r="F28" s="76">
        <f>VLOOKUP(A28,'A-2 Laboratory Rates'!A:F,6,0)</f>
        <v>35.130000000000003</v>
      </c>
      <c r="G28" s="32">
        <f t="shared" si="0"/>
        <v>1.2189012240250496</v>
      </c>
    </row>
    <row r="29" spans="1:7" x14ac:dyDescent="0.25">
      <c r="A29" s="29">
        <v>87522</v>
      </c>
      <c r="B29" s="29" t="s">
        <v>4</v>
      </c>
      <c r="C29" s="31">
        <f>VLOOKUP(A29,'A-2 Laboratory Rates'!A:C,3,0)</f>
        <v>15.03</v>
      </c>
      <c r="D29" s="79">
        <f>VLOOKUP(A29,'A-2 Laboratory Rates'!A:D,4,0)</f>
        <v>42.84</v>
      </c>
      <c r="E29" s="80">
        <f t="shared" si="1"/>
        <v>0.35084033613445376</v>
      </c>
      <c r="F29" s="76">
        <f>VLOOKUP(A29,'A-2 Laboratory Rates'!A:F,6,0)</f>
        <v>42.88</v>
      </c>
      <c r="G29" s="32">
        <f t="shared" si="0"/>
        <v>0.35051305970149249</v>
      </c>
    </row>
    <row r="30" spans="1:7" x14ac:dyDescent="0.25">
      <c r="A30" s="29">
        <v>87591</v>
      </c>
      <c r="B30" s="29" t="s">
        <v>3</v>
      </c>
      <c r="C30" s="31">
        <f>VLOOKUP(A30,'A-2 Laboratory Rates'!A:C,3,0)</f>
        <v>42.82</v>
      </c>
      <c r="D30" s="79">
        <f>VLOOKUP(A30,'A-2 Laboratory Rates'!A:D,4,0)</f>
        <v>35.090000000000003</v>
      </c>
      <c r="E30" s="80">
        <f t="shared" si="1"/>
        <v>1.2202906811057279</v>
      </c>
      <c r="F30" s="76">
        <f>VLOOKUP(A30,'A-2 Laboratory Rates'!A:F,6,0)</f>
        <v>35.130000000000003</v>
      </c>
      <c r="G30" s="32">
        <f t="shared" si="0"/>
        <v>1.2189012240250496</v>
      </c>
    </row>
    <row r="31" spans="1:7" x14ac:dyDescent="0.25">
      <c r="A31" s="29">
        <v>87624</v>
      </c>
      <c r="B31" s="29" t="s">
        <v>2</v>
      </c>
      <c r="C31" s="31">
        <f>VLOOKUP(A31,'A-2 Laboratory Rates'!A:C,3,0)</f>
        <v>43.33</v>
      </c>
      <c r="D31" s="79">
        <f>VLOOKUP(A31,'A-2 Laboratory Rates'!A:D,4,0)</f>
        <v>35.090000000000003</v>
      </c>
      <c r="E31" s="80">
        <f t="shared" si="1"/>
        <v>1.2348247363921343</v>
      </c>
      <c r="F31" s="76">
        <f>VLOOKUP(A31,'A-2 Laboratory Rates'!A:F,6,0)</f>
        <v>34.979999999999997</v>
      </c>
      <c r="G31" s="32">
        <f t="shared" si="0"/>
        <v>1.2387078330474557</v>
      </c>
    </row>
    <row r="32" spans="1:7" x14ac:dyDescent="0.25">
      <c r="A32" s="29">
        <v>87902</v>
      </c>
      <c r="B32" s="29" t="s">
        <v>1</v>
      </c>
      <c r="C32" s="31">
        <f>VLOOKUP(A32,'A-2 Laboratory Rates'!A:C,3,0)</f>
        <v>242.98</v>
      </c>
      <c r="D32" s="79">
        <f>VLOOKUP(A32,'A-2 Laboratory Rates'!A:D,4,0)</f>
        <v>257.45</v>
      </c>
      <c r="E32" s="80">
        <f t="shared" si="1"/>
        <v>0.94379491163332685</v>
      </c>
      <c r="F32" s="76">
        <f>VLOOKUP(A32,'A-2 Laboratory Rates'!A:F,6,0)</f>
        <v>257.70999999999998</v>
      </c>
      <c r="G32" s="32">
        <f t="shared" si="0"/>
        <v>0.94284273020061315</v>
      </c>
    </row>
    <row r="33" spans="1:7" ht="15.75" thickBot="1" x14ac:dyDescent="0.3">
      <c r="A33" s="99" t="s">
        <v>0</v>
      </c>
      <c r="B33" s="100"/>
      <c r="C33" s="88">
        <f>AVERAGE(C8:C32)</f>
        <v>119.08640000000001</v>
      </c>
      <c r="D33" s="89">
        <f>AVERAGE(D9:D32)</f>
        <v>113.18333333333338</v>
      </c>
      <c r="E33" s="90">
        <f t="shared" si="1"/>
        <v>1.0521549109115003</v>
      </c>
      <c r="F33" s="91">
        <f>AVERAGE(F8:F32)</f>
        <v>107.20480000000005</v>
      </c>
      <c r="G33" s="92">
        <f t="shared" si="0"/>
        <v>1.1108308583197763</v>
      </c>
    </row>
    <row r="34" spans="1:7" s="2" customFormat="1" x14ac:dyDescent="0.25">
      <c r="A34" s="35"/>
      <c r="B34" s="35"/>
      <c r="C34" s="36"/>
      <c r="D34" s="36"/>
      <c r="E34" s="37"/>
      <c r="F34" s="36"/>
      <c r="G34" s="38"/>
    </row>
  </sheetData>
  <mergeCells count="1">
    <mergeCell ref="A33:B33"/>
  </mergeCells>
  <pageMargins left="0.7" right="0.7" top="0.75" bottom="0.75" header="0.3" footer="0.3"/>
  <pageSetup scale="42" fitToHeight="0" orientation="portrait" horizontalDpi="1200" verticalDpi="1200" r:id="rId1"/>
  <headerFooter>
    <oddFooter xml:space="preserve">&amp;LNovember 2024&amp;RPage &amp;P of &amp;N </oddFooter>
  </headerFooter>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34"/>
  <sheetViews>
    <sheetView showGridLines="0" zoomScaleNormal="100" workbookViewId="0">
      <selection activeCell="F1" sqref="F1"/>
    </sheetView>
  </sheetViews>
  <sheetFormatPr defaultColWidth="8.85546875" defaultRowHeight="15" x14ac:dyDescent="0.25"/>
  <cols>
    <col min="1" max="1" width="10.140625" customWidth="1"/>
    <col min="2" max="2" width="55.5703125" customWidth="1"/>
    <col min="3" max="4" width="10.140625" customWidth="1"/>
    <col min="5" max="5" width="10.85546875" customWidth="1"/>
    <col min="6" max="6" width="11.140625" bestFit="1" customWidth="1"/>
    <col min="7" max="7" width="11.85546875" bestFit="1" customWidth="1"/>
    <col min="8" max="9" width="9.140625" bestFit="1" customWidth="1"/>
    <col min="10" max="16" width="9.140625" customWidth="1"/>
    <col min="17" max="17" width="9.5703125" style="1" bestFit="1" customWidth="1"/>
    <col min="18" max="16384" width="8.85546875" style="1"/>
  </cols>
  <sheetData>
    <row r="1" spans="1:17" ht="18.75" x14ac:dyDescent="0.3">
      <c r="A1" s="5" t="str">
        <f>Cover!A1</f>
        <v>Utah Department of Health &amp; Human Services, Office of Financial Services</v>
      </c>
    </row>
    <row r="2" spans="1:17" ht="15.75" x14ac:dyDescent="0.25">
      <c r="A2" s="4" t="str">
        <f>Cover!A2</f>
        <v>2024 Medicaid Rate Study</v>
      </c>
    </row>
    <row r="3" spans="1:17" ht="15.75" x14ac:dyDescent="0.25">
      <c r="A3" s="4" t="str">
        <f>Cover!A3</f>
        <v>Independent Laboratory Services - Exhibit A</v>
      </c>
    </row>
    <row r="4" spans="1:17" x14ac:dyDescent="0.25">
      <c r="A4" s="3" t="s">
        <v>49</v>
      </c>
    </row>
    <row r="6" spans="1:17" x14ac:dyDescent="0.25">
      <c r="D6" s="41" t="s">
        <v>38</v>
      </c>
      <c r="E6" s="42"/>
      <c r="F6" s="41" t="s">
        <v>172</v>
      </c>
      <c r="G6" s="43"/>
      <c r="H6" s="43"/>
      <c r="I6" s="42"/>
      <c r="J6" s="70" t="s">
        <v>37</v>
      </c>
      <c r="K6" s="70"/>
      <c r="L6" s="70"/>
      <c r="M6" s="70"/>
      <c r="N6" s="70"/>
      <c r="O6" s="70"/>
      <c r="P6" s="70"/>
      <c r="Q6" s="71"/>
    </row>
    <row r="7" spans="1:17" s="47" customFormat="1" ht="60.75" thickBot="1" x14ac:dyDescent="0.3">
      <c r="A7" s="40" t="s">
        <v>40</v>
      </c>
      <c r="B7" s="40" t="s">
        <v>39</v>
      </c>
      <c r="C7" s="44" t="s">
        <v>173</v>
      </c>
      <c r="D7" s="45" t="s">
        <v>177</v>
      </c>
      <c r="E7" s="46" t="s">
        <v>36</v>
      </c>
      <c r="F7" s="45" t="s">
        <v>35</v>
      </c>
      <c r="G7" s="40" t="s">
        <v>34</v>
      </c>
      <c r="H7" s="40" t="s">
        <v>33</v>
      </c>
      <c r="I7" s="46" t="s">
        <v>32</v>
      </c>
      <c r="J7" s="72" t="s">
        <v>44</v>
      </c>
      <c r="K7" s="73" t="s">
        <v>31</v>
      </c>
      <c r="L7" s="73" t="s">
        <v>30</v>
      </c>
      <c r="M7" s="73" t="s">
        <v>29</v>
      </c>
      <c r="N7" s="73" t="s">
        <v>28</v>
      </c>
      <c r="O7" s="73" t="s">
        <v>27</v>
      </c>
      <c r="P7" s="73" t="s">
        <v>26</v>
      </c>
      <c r="Q7" s="73" t="s">
        <v>45</v>
      </c>
    </row>
    <row r="8" spans="1:17" x14ac:dyDescent="0.25">
      <c r="A8" s="29">
        <v>80050</v>
      </c>
      <c r="B8" s="29" t="s">
        <v>25</v>
      </c>
      <c r="C8" s="59">
        <v>44.84</v>
      </c>
      <c r="D8" s="61"/>
      <c r="E8" s="62"/>
      <c r="F8" s="66">
        <f>ROUND(AVERAGE(J8,K8,L8,M8,N8,P8,O8,Q8),2)</f>
        <v>47.27</v>
      </c>
      <c r="G8" s="50">
        <f t="shared" ref="G8:G33" si="0">C8/F8</f>
        <v>0.94859318806854243</v>
      </c>
      <c r="H8" s="51">
        <f>MAX(J8,K8,L8,M8,N8,O8,P8,Q8)</f>
        <v>61.89</v>
      </c>
      <c r="I8" s="67">
        <f>MIN(J8,K8,L8,M8,N8,O8,P8,Q8)</f>
        <v>24.31</v>
      </c>
      <c r="J8" s="52"/>
      <c r="K8" s="49"/>
      <c r="L8" s="49"/>
      <c r="M8" s="48">
        <v>44.93</v>
      </c>
      <c r="N8" s="48">
        <v>61.89</v>
      </c>
      <c r="O8" s="48">
        <v>24.31</v>
      </c>
      <c r="P8" s="48">
        <v>51.59</v>
      </c>
      <c r="Q8" s="48">
        <v>53.63</v>
      </c>
    </row>
    <row r="9" spans="1:17" x14ac:dyDescent="0.25">
      <c r="A9" s="29">
        <v>80053</v>
      </c>
      <c r="B9" s="29" t="s">
        <v>24</v>
      </c>
      <c r="C9" s="59">
        <v>8.99</v>
      </c>
      <c r="D9" s="61">
        <v>10.56</v>
      </c>
      <c r="E9" s="62">
        <f t="shared" ref="E9:E33" si="1">C9/D9</f>
        <v>0.85132575757575757</v>
      </c>
      <c r="F9" s="66">
        <f t="shared" ref="F9:F32" si="2">ROUND(AVERAGE(J9,K9,L9,M9,N9,P9,O9,Q9),2)</f>
        <v>10.57</v>
      </c>
      <c r="G9" s="50">
        <f t="shared" si="0"/>
        <v>0.85052034058656578</v>
      </c>
      <c r="H9" s="51">
        <f t="shared" ref="H9:H32" si="3">MAX(J9,K9,L9,M9,N9,O9,P9,Q9)</f>
        <v>12.96</v>
      </c>
      <c r="I9" s="67">
        <f t="shared" ref="I9:I32" si="4">MIN(J9,K9,L9,M9,N9,O9,P9,Q9)</f>
        <v>7.21</v>
      </c>
      <c r="J9" s="52">
        <v>10.56</v>
      </c>
      <c r="K9" s="49">
        <v>10.56</v>
      </c>
      <c r="L9" s="49">
        <v>9.5</v>
      </c>
      <c r="M9" s="48">
        <v>10.56</v>
      </c>
      <c r="N9" s="48">
        <v>10.56</v>
      </c>
      <c r="O9" s="48">
        <v>7.21</v>
      </c>
      <c r="P9" s="48">
        <v>12.67</v>
      </c>
      <c r="Q9" s="48">
        <v>12.96</v>
      </c>
    </row>
    <row r="10" spans="1:17" x14ac:dyDescent="0.25">
      <c r="A10" s="29">
        <v>80061</v>
      </c>
      <c r="B10" s="29" t="s">
        <v>23</v>
      </c>
      <c r="C10" s="59">
        <v>18.97</v>
      </c>
      <c r="D10" s="61">
        <v>13.39</v>
      </c>
      <c r="E10" s="62">
        <f t="shared" si="1"/>
        <v>1.4167289021657952</v>
      </c>
      <c r="F10" s="66">
        <f t="shared" si="2"/>
        <v>13.06</v>
      </c>
      <c r="G10" s="50">
        <f t="shared" si="0"/>
        <v>1.4525267993874424</v>
      </c>
      <c r="H10" s="51">
        <f t="shared" si="3"/>
        <v>16.07</v>
      </c>
      <c r="I10" s="67">
        <f t="shared" si="4"/>
        <v>9.14</v>
      </c>
      <c r="J10" s="52">
        <v>13.39</v>
      </c>
      <c r="K10" s="49">
        <v>13.39</v>
      </c>
      <c r="L10" s="49">
        <v>12.05</v>
      </c>
      <c r="M10" s="48">
        <v>13.39</v>
      </c>
      <c r="N10" s="48">
        <v>13.39</v>
      </c>
      <c r="O10" s="48">
        <v>9.14</v>
      </c>
      <c r="P10" s="48">
        <v>16.07</v>
      </c>
      <c r="Q10" s="48">
        <v>13.65</v>
      </c>
    </row>
    <row r="11" spans="1:17" x14ac:dyDescent="0.25">
      <c r="A11" s="29">
        <v>80074</v>
      </c>
      <c r="B11" s="29" t="s">
        <v>22</v>
      </c>
      <c r="C11" s="59">
        <v>40.5</v>
      </c>
      <c r="D11" s="61">
        <v>47.63</v>
      </c>
      <c r="E11" s="62">
        <f t="shared" si="1"/>
        <v>0.85030442998110434</v>
      </c>
      <c r="F11" s="66">
        <f t="shared" si="2"/>
        <v>47.29</v>
      </c>
      <c r="G11" s="50">
        <f t="shared" si="0"/>
        <v>0.85641784732501591</v>
      </c>
      <c r="H11" s="51">
        <f t="shared" si="3"/>
        <v>57.16</v>
      </c>
      <c r="I11" s="67">
        <f t="shared" si="4"/>
        <v>32.5</v>
      </c>
      <c r="J11" s="52">
        <v>47.63</v>
      </c>
      <c r="K11" s="49">
        <v>47.63</v>
      </c>
      <c r="L11" s="49">
        <v>42.87</v>
      </c>
      <c r="M11" s="48">
        <v>47.63</v>
      </c>
      <c r="N11" s="48">
        <v>47.62</v>
      </c>
      <c r="O11" s="48">
        <v>32.5</v>
      </c>
      <c r="P11" s="48">
        <v>57.16</v>
      </c>
      <c r="Q11" s="48">
        <v>55.25</v>
      </c>
    </row>
    <row r="12" spans="1:17" x14ac:dyDescent="0.25">
      <c r="A12" s="29">
        <v>80081</v>
      </c>
      <c r="B12" s="29" t="s">
        <v>21</v>
      </c>
      <c r="C12" s="59">
        <v>82.29</v>
      </c>
      <c r="D12" s="61">
        <v>74.86</v>
      </c>
      <c r="E12" s="62">
        <f t="shared" si="1"/>
        <v>1.0992519369489715</v>
      </c>
      <c r="F12" s="66">
        <f t="shared" si="2"/>
        <v>74.64</v>
      </c>
      <c r="G12" s="50">
        <f t="shared" si="0"/>
        <v>1.102491961414791</v>
      </c>
      <c r="H12" s="51">
        <f t="shared" si="3"/>
        <v>89.83</v>
      </c>
      <c r="I12" s="67">
        <f t="shared" si="4"/>
        <v>50.99</v>
      </c>
      <c r="J12" s="52">
        <v>74.86</v>
      </c>
      <c r="K12" s="49">
        <v>74.86</v>
      </c>
      <c r="L12" s="49">
        <v>67.37</v>
      </c>
      <c r="M12" s="48">
        <v>74.86</v>
      </c>
      <c r="N12" s="48">
        <v>74.86</v>
      </c>
      <c r="O12" s="48">
        <v>50.99</v>
      </c>
      <c r="P12" s="48">
        <v>89.83</v>
      </c>
      <c r="Q12" s="48">
        <v>89.48</v>
      </c>
    </row>
    <row r="13" spans="1:17" x14ac:dyDescent="0.25">
      <c r="A13" s="29">
        <v>80305</v>
      </c>
      <c r="B13" s="29" t="s">
        <v>20</v>
      </c>
      <c r="C13" s="59">
        <v>11.99</v>
      </c>
      <c r="D13" s="61">
        <v>12.6</v>
      </c>
      <c r="E13" s="62">
        <f t="shared" si="1"/>
        <v>0.95158730158730165</v>
      </c>
      <c r="F13" s="66">
        <f t="shared" si="2"/>
        <v>12.18</v>
      </c>
      <c r="G13" s="50">
        <f t="shared" si="0"/>
        <v>0.98440065681444999</v>
      </c>
      <c r="H13" s="51">
        <f t="shared" si="3"/>
        <v>15.12</v>
      </c>
      <c r="I13" s="67">
        <f t="shared" si="4"/>
        <v>7.48</v>
      </c>
      <c r="J13" s="52">
        <v>12.6</v>
      </c>
      <c r="K13" s="49">
        <v>12.6</v>
      </c>
      <c r="L13" s="49">
        <v>11.34</v>
      </c>
      <c r="M13" s="48">
        <v>12.6</v>
      </c>
      <c r="N13" s="48">
        <v>12.6</v>
      </c>
      <c r="O13" s="48">
        <v>7.48</v>
      </c>
      <c r="P13" s="48">
        <v>15.12</v>
      </c>
      <c r="Q13" s="48">
        <v>13.12</v>
      </c>
    </row>
    <row r="14" spans="1:17" x14ac:dyDescent="0.25">
      <c r="A14" s="29">
        <v>80307</v>
      </c>
      <c r="B14" s="29" t="s">
        <v>19</v>
      </c>
      <c r="C14" s="59">
        <v>51.5</v>
      </c>
      <c r="D14" s="61">
        <v>62.14</v>
      </c>
      <c r="E14" s="62">
        <f t="shared" si="1"/>
        <v>0.8287737367235275</v>
      </c>
      <c r="F14" s="66">
        <f t="shared" si="2"/>
        <v>59.7</v>
      </c>
      <c r="G14" s="50">
        <f t="shared" si="0"/>
        <v>0.86264656616415403</v>
      </c>
      <c r="H14" s="51">
        <f t="shared" si="3"/>
        <v>74.569999999999993</v>
      </c>
      <c r="I14" s="67">
        <f t="shared" si="4"/>
        <v>39.909999999999997</v>
      </c>
      <c r="J14" s="52">
        <v>62.14</v>
      </c>
      <c r="K14" s="49">
        <v>50.7042</v>
      </c>
      <c r="L14" s="49">
        <v>55.93</v>
      </c>
      <c r="M14" s="48">
        <v>62.14</v>
      </c>
      <c r="N14" s="48">
        <v>62.14</v>
      </c>
      <c r="O14" s="48">
        <v>39.909999999999997</v>
      </c>
      <c r="P14" s="48">
        <v>74.569999999999993</v>
      </c>
      <c r="Q14" s="48">
        <v>70.03</v>
      </c>
    </row>
    <row r="15" spans="1:17" x14ac:dyDescent="0.25">
      <c r="A15" s="29">
        <v>81162</v>
      </c>
      <c r="B15" s="29" t="s">
        <v>18</v>
      </c>
      <c r="C15" s="59">
        <v>2006.09</v>
      </c>
      <c r="D15" s="61">
        <v>1824.88</v>
      </c>
      <c r="E15" s="62">
        <f t="shared" si="1"/>
        <v>1.0992996799789574</v>
      </c>
      <c r="F15" s="66">
        <f t="shared" si="2"/>
        <v>1746.56</v>
      </c>
      <c r="G15" s="50">
        <f t="shared" si="0"/>
        <v>1.1485949523635031</v>
      </c>
      <c r="H15" s="51">
        <f t="shared" si="3"/>
        <v>2189.87</v>
      </c>
      <c r="I15" s="67">
        <f t="shared" si="4"/>
        <v>1243.93</v>
      </c>
      <c r="J15" s="52">
        <v>1824.88</v>
      </c>
      <c r="K15" s="49">
        <v>1824.88</v>
      </c>
      <c r="L15" s="49">
        <v>1642.39</v>
      </c>
      <c r="M15" s="48">
        <v>1824.88</v>
      </c>
      <c r="N15" s="48">
        <v>1824.88</v>
      </c>
      <c r="O15" s="48">
        <v>1243.93</v>
      </c>
      <c r="P15" s="48">
        <v>2189.87</v>
      </c>
      <c r="Q15" s="48">
        <v>1596.77</v>
      </c>
    </row>
    <row r="16" spans="1:17" x14ac:dyDescent="0.25">
      <c r="A16" s="29">
        <v>82306</v>
      </c>
      <c r="B16" s="29" t="s">
        <v>17</v>
      </c>
      <c r="C16" s="59">
        <v>40.369999999999997</v>
      </c>
      <c r="D16" s="61">
        <v>29.6</v>
      </c>
      <c r="E16" s="62">
        <f t="shared" si="1"/>
        <v>1.3638513513513513</v>
      </c>
      <c r="F16" s="66">
        <f t="shared" si="2"/>
        <v>29.61</v>
      </c>
      <c r="G16" s="50">
        <f t="shared" si="0"/>
        <v>1.3633907463694697</v>
      </c>
      <c r="H16" s="51">
        <f t="shared" si="3"/>
        <v>36.29</v>
      </c>
      <c r="I16" s="67">
        <f t="shared" si="4"/>
        <v>20</v>
      </c>
      <c r="J16" s="52">
        <v>29.6</v>
      </c>
      <c r="K16" s="49">
        <v>29.6</v>
      </c>
      <c r="L16" s="49">
        <v>26.64</v>
      </c>
      <c r="M16" s="48">
        <v>29.6</v>
      </c>
      <c r="N16" s="48">
        <v>29.59</v>
      </c>
      <c r="O16" s="48">
        <v>20</v>
      </c>
      <c r="P16" s="48">
        <v>35.520000000000003</v>
      </c>
      <c r="Q16" s="48">
        <v>36.29</v>
      </c>
    </row>
    <row r="17" spans="1:17" x14ac:dyDescent="0.25">
      <c r="A17" s="29">
        <v>82607</v>
      </c>
      <c r="B17" s="29" t="s">
        <v>16</v>
      </c>
      <c r="C17" s="59">
        <v>20.55</v>
      </c>
      <c r="D17" s="61">
        <v>15.08</v>
      </c>
      <c r="E17" s="62">
        <f t="shared" si="1"/>
        <v>1.3627320954907163</v>
      </c>
      <c r="F17" s="66">
        <f t="shared" si="2"/>
        <v>14.54</v>
      </c>
      <c r="G17" s="50">
        <f t="shared" si="0"/>
        <v>1.4133425034387896</v>
      </c>
      <c r="H17" s="51">
        <f t="shared" si="3"/>
        <v>18.100000000000001</v>
      </c>
      <c r="I17" s="67">
        <f t="shared" si="4"/>
        <v>10.28</v>
      </c>
      <c r="J17" s="52">
        <v>15.08</v>
      </c>
      <c r="K17" s="49">
        <v>15.08</v>
      </c>
      <c r="L17" s="49">
        <v>13.57</v>
      </c>
      <c r="M17" s="48">
        <v>15.08</v>
      </c>
      <c r="N17" s="48">
        <v>15.07</v>
      </c>
      <c r="O17" s="48">
        <v>10.28</v>
      </c>
      <c r="P17" s="48">
        <v>18.100000000000001</v>
      </c>
      <c r="Q17" s="48">
        <v>14.02</v>
      </c>
    </row>
    <row r="18" spans="1:17" x14ac:dyDescent="0.25">
      <c r="A18" s="29">
        <v>83036</v>
      </c>
      <c r="B18" s="29" t="s">
        <v>15</v>
      </c>
      <c r="C18" s="59">
        <v>13.23</v>
      </c>
      <c r="D18" s="61">
        <v>9.7100000000000009</v>
      </c>
      <c r="E18" s="62">
        <f t="shared" si="1"/>
        <v>1.3625128733264675</v>
      </c>
      <c r="F18" s="66">
        <f t="shared" si="2"/>
        <v>9.39</v>
      </c>
      <c r="G18" s="50">
        <f t="shared" si="0"/>
        <v>1.4089456869009584</v>
      </c>
      <c r="H18" s="51">
        <f t="shared" si="3"/>
        <v>11.65</v>
      </c>
      <c r="I18" s="67">
        <f t="shared" si="4"/>
        <v>6.62</v>
      </c>
      <c r="J18" s="52">
        <v>9.7100000000000009</v>
      </c>
      <c r="K18" s="49">
        <v>9.7100000000000009</v>
      </c>
      <c r="L18" s="49">
        <v>8.74</v>
      </c>
      <c r="M18" s="48">
        <v>9.7100000000000009</v>
      </c>
      <c r="N18" s="48">
        <v>9.6999999999999993</v>
      </c>
      <c r="O18" s="48">
        <v>6.62</v>
      </c>
      <c r="P18" s="48">
        <v>11.65</v>
      </c>
      <c r="Q18" s="48">
        <v>9.31</v>
      </c>
    </row>
    <row r="19" spans="1:17" x14ac:dyDescent="0.25">
      <c r="A19" s="29">
        <v>83970</v>
      </c>
      <c r="B19" s="29" t="s">
        <v>14</v>
      </c>
      <c r="C19" s="59">
        <v>56.29</v>
      </c>
      <c r="D19" s="61">
        <v>41.28</v>
      </c>
      <c r="E19" s="62">
        <f t="shared" si="1"/>
        <v>1.3636143410852712</v>
      </c>
      <c r="F19" s="66">
        <f t="shared" si="2"/>
        <v>41.32</v>
      </c>
      <c r="G19" s="50">
        <f t="shared" si="0"/>
        <v>1.3622942884801548</v>
      </c>
      <c r="H19" s="51">
        <f t="shared" si="3"/>
        <v>50.6</v>
      </c>
      <c r="I19" s="67">
        <f t="shared" si="4"/>
        <v>28.16</v>
      </c>
      <c r="J19" s="52">
        <v>41.28</v>
      </c>
      <c r="K19" s="49">
        <v>41.28</v>
      </c>
      <c r="L19" s="49">
        <v>37.15</v>
      </c>
      <c r="M19" s="48">
        <v>41.28</v>
      </c>
      <c r="N19" s="48">
        <v>41.28</v>
      </c>
      <c r="O19" s="48">
        <v>28.16</v>
      </c>
      <c r="P19" s="48">
        <v>49.54</v>
      </c>
      <c r="Q19" s="48">
        <v>50.6</v>
      </c>
    </row>
    <row r="20" spans="1:17" x14ac:dyDescent="0.25">
      <c r="A20" s="29">
        <v>84403</v>
      </c>
      <c r="B20" s="29" t="s">
        <v>13</v>
      </c>
      <c r="C20" s="59">
        <v>35.21</v>
      </c>
      <c r="D20" s="61">
        <v>25.81</v>
      </c>
      <c r="E20" s="62">
        <f t="shared" si="1"/>
        <v>1.3641999225106549</v>
      </c>
      <c r="F20" s="66">
        <f t="shared" si="2"/>
        <v>25.84</v>
      </c>
      <c r="G20" s="50">
        <f t="shared" si="0"/>
        <v>1.3626160990712075</v>
      </c>
      <c r="H20" s="51">
        <f t="shared" si="3"/>
        <v>31.66</v>
      </c>
      <c r="I20" s="67">
        <f t="shared" si="4"/>
        <v>17.61</v>
      </c>
      <c r="J20" s="52">
        <v>25.81</v>
      </c>
      <c r="K20" s="49">
        <v>25.81</v>
      </c>
      <c r="L20" s="49">
        <v>23.23</v>
      </c>
      <c r="M20" s="48">
        <v>25.81</v>
      </c>
      <c r="N20" s="48">
        <v>25.81</v>
      </c>
      <c r="O20" s="48">
        <v>17.61</v>
      </c>
      <c r="P20" s="48">
        <v>30.97</v>
      </c>
      <c r="Q20" s="48">
        <v>31.66</v>
      </c>
    </row>
    <row r="21" spans="1:17" x14ac:dyDescent="0.25">
      <c r="A21" s="29">
        <v>84443</v>
      </c>
      <c r="B21" s="29" t="s">
        <v>12</v>
      </c>
      <c r="C21" s="59">
        <v>22.91</v>
      </c>
      <c r="D21" s="61">
        <v>16.8</v>
      </c>
      <c r="E21" s="62">
        <f t="shared" si="1"/>
        <v>1.3636904761904762</v>
      </c>
      <c r="F21" s="66">
        <f t="shared" si="2"/>
        <v>16.760000000000002</v>
      </c>
      <c r="G21" s="50">
        <f t="shared" si="0"/>
        <v>1.3669451073985679</v>
      </c>
      <c r="H21" s="51">
        <f t="shared" si="3"/>
        <v>20.16</v>
      </c>
      <c r="I21" s="67">
        <f>MIN(J21,K21,L21,M21,N21,O21,P21,Q21)</f>
        <v>11.47</v>
      </c>
      <c r="J21" s="52">
        <v>16.8</v>
      </c>
      <c r="K21" s="49">
        <v>16.8</v>
      </c>
      <c r="L21" s="49">
        <v>15.12</v>
      </c>
      <c r="M21" s="48">
        <v>16.8</v>
      </c>
      <c r="N21" s="48">
        <v>16.8</v>
      </c>
      <c r="O21" s="48">
        <v>11.47</v>
      </c>
      <c r="P21" s="48">
        <v>20.16</v>
      </c>
      <c r="Q21" s="48">
        <v>20.12</v>
      </c>
    </row>
    <row r="22" spans="1:17" x14ac:dyDescent="0.25">
      <c r="A22" s="29">
        <v>85025</v>
      </c>
      <c r="B22" s="29" t="s">
        <v>11</v>
      </c>
      <c r="C22" s="59">
        <v>6.66</v>
      </c>
      <c r="D22" s="61">
        <v>7.77</v>
      </c>
      <c r="E22" s="62">
        <f t="shared" si="1"/>
        <v>0.85714285714285721</v>
      </c>
      <c r="F22" s="66">
        <f t="shared" si="2"/>
        <v>7.79</v>
      </c>
      <c r="G22" s="50">
        <f t="shared" si="0"/>
        <v>0.8549422336328627</v>
      </c>
      <c r="H22" s="51">
        <f t="shared" si="3"/>
        <v>9.6</v>
      </c>
      <c r="I22" s="67">
        <f t="shared" si="4"/>
        <v>5.31</v>
      </c>
      <c r="J22" s="52">
        <v>7.77</v>
      </c>
      <c r="K22" s="49">
        <v>7.77</v>
      </c>
      <c r="L22" s="49">
        <v>6.99</v>
      </c>
      <c r="M22" s="48">
        <v>7.77</v>
      </c>
      <c r="N22" s="48">
        <v>7.77</v>
      </c>
      <c r="O22" s="48">
        <v>5.31</v>
      </c>
      <c r="P22" s="48">
        <v>9.32</v>
      </c>
      <c r="Q22" s="48">
        <v>9.6</v>
      </c>
    </row>
    <row r="23" spans="1:17" x14ac:dyDescent="0.25">
      <c r="A23" s="29">
        <v>86480</v>
      </c>
      <c r="B23" s="29" t="s">
        <v>10</v>
      </c>
      <c r="C23" s="59">
        <v>69.3</v>
      </c>
      <c r="D23" s="61">
        <v>61.98</v>
      </c>
      <c r="E23" s="62">
        <f t="shared" si="1"/>
        <v>1.1181026137463699</v>
      </c>
      <c r="F23" s="66">
        <f t="shared" si="2"/>
        <v>62.04</v>
      </c>
      <c r="G23" s="50">
        <f t="shared" si="0"/>
        <v>1.1170212765957446</v>
      </c>
      <c r="H23" s="51">
        <f t="shared" si="3"/>
        <v>75.98</v>
      </c>
      <c r="I23" s="67">
        <f t="shared" si="4"/>
        <v>42.28</v>
      </c>
      <c r="J23" s="52">
        <v>61.98</v>
      </c>
      <c r="K23" s="49">
        <v>61.98</v>
      </c>
      <c r="L23" s="49">
        <v>55.78</v>
      </c>
      <c r="M23" s="48">
        <v>61.98</v>
      </c>
      <c r="N23" s="48">
        <v>61.98</v>
      </c>
      <c r="O23" s="48">
        <v>42.28</v>
      </c>
      <c r="P23" s="48">
        <v>74.37</v>
      </c>
      <c r="Q23" s="48">
        <v>75.98</v>
      </c>
    </row>
    <row r="24" spans="1:17" x14ac:dyDescent="0.25">
      <c r="A24" s="29">
        <v>86803</v>
      </c>
      <c r="B24" s="29" t="s">
        <v>9</v>
      </c>
      <c r="C24" s="59">
        <v>18.18</v>
      </c>
      <c r="D24" s="61">
        <v>14.27</v>
      </c>
      <c r="E24" s="62">
        <f t="shared" si="1"/>
        <v>1.2740014015416958</v>
      </c>
      <c r="F24" s="66">
        <f t="shared" si="2"/>
        <v>14.28</v>
      </c>
      <c r="G24" s="50">
        <f t="shared" si="0"/>
        <v>1.2731092436974791</v>
      </c>
      <c r="H24" s="51">
        <f t="shared" si="3"/>
        <v>17.5</v>
      </c>
      <c r="I24" s="67">
        <f t="shared" si="4"/>
        <v>9.74</v>
      </c>
      <c r="J24" s="52">
        <v>14.27</v>
      </c>
      <c r="K24" s="49">
        <v>14.27</v>
      </c>
      <c r="L24" s="49">
        <v>12.84</v>
      </c>
      <c r="M24" s="48">
        <v>14.27</v>
      </c>
      <c r="N24" s="48">
        <v>14.26</v>
      </c>
      <c r="O24" s="48">
        <v>9.74</v>
      </c>
      <c r="P24" s="48">
        <v>17.12</v>
      </c>
      <c r="Q24" s="48">
        <v>17.5</v>
      </c>
    </row>
    <row r="25" spans="1:17" x14ac:dyDescent="0.25">
      <c r="A25" s="29">
        <v>87086</v>
      </c>
      <c r="B25" s="29" t="s">
        <v>8</v>
      </c>
      <c r="C25" s="59">
        <v>9.2200000000000006</v>
      </c>
      <c r="D25" s="61">
        <v>8.07</v>
      </c>
      <c r="E25" s="62">
        <f t="shared" si="1"/>
        <v>1.1425030978934325</v>
      </c>
      <c r="F25" s="66">
        <f t="shared" si="2"/>
        <v>7.42</v>
      </c>
      <c r="G25" s="50">
        <f t="shared" si="0"/>
        <v>1.2425876010781671</v>
      </c>
      <c r="H25" s="51">
        <f t="shared" si="3"/>
        <v>9.68</v>
      </c>
      <c r="I25" s="67">
        <f t="shared" si="4"/>
        <v>4.6399999999999997</v>
      </c>
      <c r="J25" s="52">
        <v>8.07</v>
      </c>
      <c r="K25" s="49">
        <v>8.07</v>
      </c>
      <c r="L25" s="49">
        <v>7.26</v>
      </c>
      <c r="M25" s="48">
        <v>8.07</v>
      </c>
      <c r="N25" s="48">
        <v>8.07</v>
      </c>
      <c r="O25" s="48">
        <v>5.51</v>
      </c>
      <c r="P25" s="48">
        <v>9.68</v>
      </c>
      <c r="Q25" s="48">
        <v>4.6399999999999997</v>
      </c>
    </row>
    <row r="26" spans="1:17" x14ac:dyDescent="0.25">
      <c r="A26" s="29">
        <v>87340</v>
      </c>
      <c r="B26" s="29" t="s">
        <v>7</v>
      </c>
      <c r="C26" s="59">
        <v>14.07</v>
      </c>
      <c r="D26" s="61">
        <v>10.33</v>
      </c>
      <c r="E26" s="62">
        <f t="shared" si="1"/>
        <v>1.362052274927396</v>
      </c>
      <c r="F26" s="66">
        <f t="shared" si="2"/>
        <v>10.34</v>
      </c>
      <c r="G26" s="50">
        <f t="shared" si="0"/>
        <v>1.3607350096711799</v>
      </c>
      <c r="H26" s="51">
        <f t="shared" si="3"/>
        <v>12.67</v>
      </c>
      <c r="I26" s="67">
        <f t="shared" si="4"/>
        <v>7.05</v>
      </c>
      <c r="J26" s="52">
        <v>10.33</v>
      </c>
      <c r="K26" s="49">
        <v>10.33</v>
      </c>
      <c r="L26" s="49">
        <v>9.3000000000000007</v>
      </c>
      <c r="M26" s="48">
        <v>10.33</v>
      </c>
      <c r="N26" s="48">
        <v>10.33</v>
      </c>
      <c r="O26" s="48">
        <v>7.05</v>
      </c>
      <c r="P26" s="48">
        <v>12.4</v>
      </c>
      <c r="Q26" s="48">
        <v>12.67</v>
      </c>
    </row>
    <row r="27" spans="1:17" x14ac:dyDescent="0.25">
      <c r="A27" s="29">
        <v>87389</v>
      </c>
      <c r="B27" s="29" t="s">
        <v>6</v>
      </c>
      <c r="C27" s="59">
        <v>19.02</v>
      </c>
      <c r="D27" s="61">
        <v>24.08</v>
      </c>
      <c r="E27" s="62">
        <f t="shared" si="1"/>
        <v>0.78986710963455153</v>
      </c>
      <c r="F27" s="66">
        <f t="shared" si="2"/>
        <v>23.69</v>
      </c>
      <c r="G27" s="50">
        <f t="shared" si="0"/>
        <v>0.80287040945546639</v>
      </c>
      <c r="H27" s="51">
        <f t="shared" si="3"/>
        <v>28.9</v>
      </c>
      <c r="I27" s="67">
        <f t="shared" si="4"/>
        <v>16.43</v>
      </c>
      <c r="J27" s="52">
        <v>24.08</v>
      </c>
      <c r="K27" s="49">
        <v>24.08</v>
      </c>
      <c r="L27" s="49">
        <v>21.67</v>
      </c>
      <c r="M27" s="48">
        <v>24.08</v>
      </c>
      <c r="N27" s="48">
        <v>24.07</v>
      </c>
      <c r="O27" s="48">
        <v>16.43</v>
      </c>
      <c r="P27" s="48">
        <v>28.9</v>
      </c>
      <c r="Q27" s="48">
        <v>26.18</v>
      </c>
    </row>
    <row r="28" spans="1:17" x14ac:dyDescent="0.25">
      <c r="A28" s="29">
        <v>87491</v>
      </c>
      <c r="B28" s="29" t="s">
        <v>5</v>
      </c>
      <c r="C28" s="59">
        <v>42.82</v>
      </c>
      <c r="D28" s="61">
        <v>35.090000000000003</v>
      </c>
      <c r="E28" s="62">
        <f t="shared" si="1"/>
        <v>1.2202906811057279</v>
      </c>
      <c r="F28" s="66">
        <f t="shared" si="2"/>
        <v>35.130000000000003</v>
      </c>
      <c r="G28" s="50">
        <f t="shared" si="0"/>
        <v>1.2189012240250496</v>
      </c>
      <c r="H28" s="51">
        <f t="shared" si="3"/>
        <v>43.04</v>
      </c>
      <c r="I28" s="67">
        <f t="shared" si="4"/>
        <v>23.94</v>
      </c>
      <c r="J28" s="52">
        <v>35.090000000000003</v>
      </c>
      <c r="K28" s="49">
        <v>35.090000000000003</v>
      </c>
      <c r="L28" s="49">
        <v>31.58</v>
      </c>
      <c r="M28" s="48">
        <v>35.090000000000003</v>
      </c>
      <c r="N28" s="48">
        <v>35.08</v>
      </c>
      <c r="O28" s="48">
        <v>23.94</v>
      </c>
      <c r="P28" s="48">
        <v>42.11</v>
      </c>
      <c r="Q28" s="48">
        <v>43.04</v>
      </c>
    </row>
    <row r="29" spans="1:17" x14ac:dyDescent="0.25">
      <c r="A29" s="29">
        <v>87522</v>
      </c>
      <c r="B29" s="29" t="s">
        <v>4</v>
      </c>
      <c r="C29" s="59">
        <v>15.03</v>
      </c>
      <c r="D29" s="61">
        <v>42.84</v>
      </c>
      <c r="E29" s="62">
        <f t="shared" si="1"/>
        <v>0.35084033613445376</v>
      </c>
      <c r="F29" s="66">
        <f t="shared" si="2"/>
        <v>42.88</v>
      </c>
      <c r="G29" s="50">
        <f t="shared" si="0"/>
        <v>0.35051305970149249</v>
      </c>
      <c r="H29" s="51">
        <f t="shared" si="3"/>
        <v>52.51</v>
      </c>
      <c r="I29" s="67">
        <f t="shared" si="4"/>
        <v>29.22</v>
      </c>
      <c r="J29" s="52">
        <v>42.84</v>
      </c>
      <c r="K29" s="49">
        <v>42.84</v>
      </c>
      <c r="L29" s="49">
        <v>38.56</v>
      </c>
      <c r="M29" s="48">
        <v>42.84</v>
      </c>
      <c r="N29" s="48">
        <v>42.84</v>
      </c>
      <c r="O29" s="48">
        <v>29.22</v>
      </c>
      <c r="P29" s="48">
        <v>51.41</v>
      </c>
      <c r="Q29" s="48">
        <v>52.51</v>
      </c>
    </row>
    <row r="30" spans="1:17" x14ac:dyDescent="0.25">
      <c r="A30" s="29">
        <v>87591</v>
      </c>
      <c r="B30" s="29" t="s">
        <v>3</v>
      </c>
      <c r="C30" s="59">
        <v>42.82</v>
      </c>
      <c r="D30" s="61">
        <v>35.090000000000003</v>
      </c>
      <c r="E30" s="62">
        <f t="shared" si="1"/>
        <v>1.2202906811057279</v>
      </c>
      <c r="F30" s="66">
        <f t="shared" si="2"/>
        <v>35.130000000000003</v>
      </c>
      <c r="G30" s="50">
        <f t="shared" si="0"/>
        <v>1.2189012240250496</v>
      </c>
      <c r="H30" s="51">
        <f t="shared" si="3"/>
        <v>43.04</v>
      </c>
      <c r="I30" s="67">
        <f t="shared" si="4"/>
        <v>23.94</v>
      </c>
      <c r="J30" s="52">
        <v>35.090000000000003</v>
      </c>
      <c r="K30" s="49">
        <v>35.090000000000003</v>
      </c>
      <c r="L30" s="49">
        <v>31.58</v>
      </c>
      <c r="M30" s="48">
        <v>35.090000000000003</v>
      </c>
      <c r="N30" s="48">
        <v>35.08</v>
      </c>
      <c r="O30" s="48">
        <v>23.94</v>
      </c>
      <c r="P30" s="48">
        <v>42.11</v>
      </c>
      <c r="Q30" s="48">
        <v>43.04</v>
      </c>
    </row>
    <row r="31" spans="1:17" x14ac:dyDescent="0.25">
      <c r="A31" s="29">
        <v>87624</v>
      </c>
      <c r="B31" s="29" t="s">
        <v>2</v>
      </c>
      <c r="C31" s="59">
        <v>43.33</v>
      </c>
      <c r="D31" s="61">
        <v>35.090000000000003</v>
      </c>
      <c r="E31" s="62">
        <f t="shared" si="1"/>
        <v>1.2348247363921343</v>
      </c>
      <c r="F31" s="66">
        <f t="shared" si="2"/>
        <v>34.979999999999997</v>
      </c>
      <c r="G31" s="50">
        <f t="shared" si="0"/>
        <v>1.2387078330474557</v>
      </c>
      <c r="H31" s="51">
        <f t="shared" si="3"/>
        <v>42.11</v>
      </c>
      <c r="I31" s="67">
        <f t="shared" si="4"/>
        <v>23.88</v>
      </c>
      <c r="J31" s="52">
        <v>35.090000000000003</v>
      </c>
      <c r="K31" s="49">
        <v>35.090000000000003</v>
      </c>
      <c r="L31" s="49">
        <v>31.58</v>
      </c>
      <c r="M31" s="48">
        <v>35.090000000000003</v>
      </c>
      <c r="N31" s="48">
        <v>35.08</v>
      </c>
      <c r="O31" s="48">
        <v>23.88</v>
      </c>
      <c r="P31" s="48">
        <v>42.11</v>
      </c>
      <c r="Q31" s="48">
        <v>41.91</v>
      </c>
    </row>
    <row r="32" spans="1:17" x14ac:dyDescent="0.25">
      <c r="A32" s="53">
        <v>87902</v>
      </c>
      <c r="B32" s="53" t="s">
        <v>1</v>
      </c>
      <c r="C32" s="59">
        <v>242.98</v>
      </c>
      <c r="D32" s="61">
        <v>257.45</v>
      </c>
      <c r="E32" s="63">
        <f t="shared" si="1"/>
        <v>0.94379491163332685</v>
      </c>
      <c r="F32" s="66">
        <f t="shared" si="2"/>
        <v>257.70999999999998</v>
      </c>
      <c r="G32" s="54">
        <f t="shared" si="0"/>
        <v>0.94284273020061315</v>
      </c>
      <c r="H32" s="51">
        <f t="shared" si="3"/>
        <v>315.63</v>
      </c>
      <c r="I32" s="67">
        <f t="shared" si="4"/>
        <v>175.61</v>
      </c>
      <c r="J32" s="52">
        <v>257.45</v>
      </c>
      <c r="K32" s="49">
        <v>257.45</v>
      </c>
      <c r="L32" s="49">
        <v>231.71</v>
      </c>
      <c r="M32" s="48">
        <v>257.45</v>
      </c>
      <c r="N32" s="48">
        <v>257.44</v>
      </c>
      <c r="O32" s="48">
        <v>175.61</v>
      </c>
      <c r="P32" s="48">
        <v>308.94</v>
      </c>
      <c r="Q32" s="48">
        <v>315.63</v>
      </c>
    </row>
    <row r="33" spans="1:18" s="2" customFormat="1" ht="15.75" thickBot="1" x14ac:dyDescent="0.3">
      <c r="A33" s="99" t="s">
        <v>0</v>
      </c>
      <c r="B33" s="101"/>
      <c r="C33" s="60">
        <f t="shared" ref="C33:Q33" si="5">AVERAGE(C8:C32)</f>
        <v>119.08640000000001</v>
      </c>
      <c r="D33" s="64">
        <f t="shared" si="5"/>
        <v>113.18333333333338</v>
      </c>
      <c r="E33" s="65">
        <f t="shared" si="1"/>
        <v>1.0521549109115003</v>
      </c>
      <c r="F33" s="68">
        <f t="shared" si="5"/>
        <v>107.20480000000005</v>
      </c>
      <c r="G33" s="56">
        <f t="shared" si="0"/>
        <v>1.1108308583197763</v>
      </c>
      <c r="H33" s="55">
        <f t="shared" si="5"/>
        <v>133.46359999999999</v>
      </c>
      <c r="I33" s="69">
        <f t="shared" si="5"/>
        <v>74.866</v>
      </c>
      <c r="J33" s="57">
        <f t="shared" si="5"/>
        <v>113.18333333333338</v>
      </c>
      <c r="K33" s="55">
        <f t="shared" si="5"/>
        <v>112.7068416666667</v>
      </c>
      <c r="L33" s="55">
        <f t="shared" si="5"/>
        <v>101.86458333333333</v>
      </c>
      <c r="M33" s="55">
        <f t="shared" si="5"/>
        <v>110.45320000000004</v>
      </c>
      <c r="N33" s="55">
        <f t="shared" si="5"/>
        <v>111.12760000000004</v>
      </c>
      <c r="O33" s="58">
        <f t="shared" si="5"/>
        <v>74.900800000000004</v>
      </c>
      <c r="P33" s="58">
        <f t="shared" si="5"/>
        <v>132.45159999999998</v>
      </c>
      <c r="Q33" s="58">
        <f t="shared" si="5"/>
        <v>108.38359999999999</v>
      </c>
      <c r="R33"/>
    </row>
    <row r="34" spans="1:18" x14ac:dyDescent="0.25">
      <c r="E34" s="11"/>
    </row>
  </sheetData>
  <mergeCells count="1">
    <mergeCell ref="A33:B33"/>
  </mergeCells>
  <pageMargins left="0.7" right="0.7" top="0.75" bottom="0.75" header="0.3" footer="0.3"/>
  <pageSetup scale="57" fitToHeight="0" orientation="landscape" r:id="rId1"/>
  <headerFooter>
    <oddFooter xml:space="preserve">&amp;LNovember 2024&amp;RPage &amp;P of &amp;N </oddFooter>
  </headerFooter>
  <customProperties>
    <customPr name="OrphanNamesChecked" r:id="rId2"/>
  </customProperties>
  <ignoredErrors>
    <ignoredError sqref="E33 G3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W42"/>
  <sheetViews>
    <sheetView topLeftCell="A2" zoomScale="90" zoomScaleNormal="90" workbookViewId="0">
      <pane xSplit="1" topLeftCell="AM1" activePane="topRight" state="frozen"/>
      <selection pane="topRight" activeCell="BI35" sqref="BI35"/>
    </sheetView>
  </sheetViews>
  <sheetFormatPr defaultColWidth="9.140625" defaultRowHeight="15" x14ac:dyDescent="0.25"/>
  <cols>
    <col min="1" max="1" width="57.140625" style="13" customWidth="1"/>
    <col min="2" max="16384" width="9.140625" style="13"/>
  </cols>
  <sheetData>
    <row r="1" spans="1:101" ht="42" customHeight="1" x14ac:dyDescent="0.25">
      <c r="A1" s="12" t="s">
        <v>50</v>
      </c>
      <c r="B1" s="39" t="str">
        <f>TRIM(B2)</f>
        <v>2010 Q1</v>
      </c>
      <c r="C1" s="39" t="str">
        <f t="shared" ref="C1:BF1" si="0">TRIM(C2)</f>
        <v>2010 Q2</v>
      </c>
      <c r="D1" s="39" t="str">
        <f t="shared" si="0"/>
        <v>2010 Q3</v>
      </c>
      <c r="E1" s="39" t="str">
        <f t="shared" si="0"/>
        <v>2010 Q4</v>
      </c>
      <c r="F1" s="39" t="str">
        <f t="shared" si="0"/>
        <v>2011 Q1</v>
      </c>
      <c r="G1" s="39" t="str">
        <f t="shared" si="0"/>
        <v>2011 Q2</v>
      </c>
      <c r="H1" s="39" t="str">
        <f t="shared" si="0"/>
        <v>2011 Q3</v>
      </c>
      <c r="I1" s="39" t="str">
        <f t="shared" si="0"/>
        <v>2011 Q4</v>
      </c>
      <c r="J1" s="39" t="str">
        <f t="shared" si="0"/>
        <v>2012 Q1</v>
      </c>
      <c r="K1" s="39" t="str">
        <f t="shared" si="0"/>
        <v>2012 Q2</v>
      </c>
      <c r="L1" s="39" t="str">
        <f t="shared" si="0"/>
        <v>2012 Q3</v>
      </c>
      <c r="M1" s="39" t="str">
        <f t="shared" si="0"/>
        <v>2012 Q4</v>
      </c>
      <c r="N1" s="39" t="str">
        <f t="shared" si="0"/>
        <v>2013 Q1</v>
      </c>
      <c r="O1" s="39" t="str">
        <f t="shared" si="0"/>
        <v>2013 Q2</v>
      </c>
      <c r="P1" s="39" t="str">
        <f t="shared" si="0"/>
        <v>2013 Q3</v>
      </c>
      <c r="Q1" s="39" t="str">
        <f t="shared" si="0"/>
        <v>2013 Q4</v>
      </c>
      <c r="R1" s="39" t="str">
        <f t="shared" si="0"/>
        <v>2014 Q1</v>
      </c>
      <c r="S1" s="39" t="str">
        <f t="shared" si="0"/>
        <v>2014 Q2</v>
      </c>
      <c r="T1" s="39" t="str">
        <f t="shared" si="0"/>
        <v>2014 Q3</v>
      </c>
      <c r="U1" s="39" t="str">
        <f t="shared" si="0"/>
        <v>2014 Q4</v>
      </c>
      <c r="V1" s="39" t="str">
        <f t="shared" si="0"/>
        <v>2015 Q1</v>
      </c>
      <c r="W1" s="39" t="str">
        <f t="shared" si="0"/>
        <v>2015 Q2</v>
      </c>
      <c r="X1" s="39" t="str">
        <f t="shared" si="0"/>
        <v>2015 Q3</v>
      </c>
      <c r="Y1" s="39" t="str">
        <f t="shared" si="0"/>
        <v>2015 Q4</v>
      </c>
      <c r="Z1" s="39" t="str">
        <f t="shared" si="0"/>
        <v>2016 Q1</v>
      </c>
      <c r="AA1" s="39" t="str">
        <f t="shared" si="0"/>
        <v>2016 Q2</v>
      </c>
      <c r="AB1" s="39" t="str">
        <f t="shared" si="0"/>
        <v>2016 Q3</v>
      </c>
      <c r="AC1" s="39" t="str">
        <f t="shared" si="0"/>
        <v>2016 Q4</v>
      </c>
      <c r="AD1" s="39" t="str">
        <f t="shared" si="0"/>
        <v>2017 Q1</v>
      </c>
      <c r="AE1" s="39" t="str">
        <f t="shared" si="0"/>
        <v>2017 Q2</v>
      </c>
      <c r="AF1" s="39" t="str">
        <f t="shared" si="0"/>
        <v>2017 Q3</v>
      </c>
      <c r="AG1" s="39" t="str">
        <f t="shared" si="0"/>
        <v>2017 Q4</v>
      </c>
      <c r="AH1" s="39" t="str">
        <f t="shared" si="0"/>
        <v>2018 Q1</v>
      </c>
      <c r="AI1" s="39" t="str">
        <f t="shared" si="0"/>
        <v>2018 Q2</v>
      </c>
      <c r="AJ1" s="39" t="str">
        <f t="shared" si="0"/>
        <v>2018 Q3</v>
      </c>
      <c r="AK1" s="39" t="str">
        <f t="shared" si="0"/>
        <v>2018 Q4</v>
      </c>
      <c r="AL1" s="39" t="str">
        <f t="shared" si="0"/>
        <v>2019 Q1</v>
      </c>
      <c r="AM1" s="39" t="str">
        <f t="shared" si="0"/>
        <v>2019 Q2</v>
      </c>
      <c r="AN1" s="39" t="str">
        <f t="shared" si="0"/>
        <v>2019 Q3</v>
      </c>
      <c r="AO1" s="39" t="str">
        <f t="shared" si="0"/>
        <v>2019 Q4</v>
      </c>
      <c r="AP1" s="39" t="str">
        <f t="shared" si="0"/>
        <v>2020 Q1</v>
      </c>
      <c r="AQ1" s="39" t="str">
        <f t="shared" si="0"/>
        <v>2020 Q2</v>
      </c>
      <c r="AR1" s="39" t="str">
        <f t="shared" si="0"/>
        <v>2020 Q3</v>
      </c>
      <c r="AS1" s="39" t="str">
        <f t="shared" si="0"/>
        <v>2020 Q4</v>
      </c>
      <c r="AT1" s="39" t="str">
        <f t="shared" si="0"/>
        <v>2021 Q1</v>
      </c>
      <c r="AU1" s="39" t="str">
        <f t="shared" si="0"/>
        <v>2021 Q2</v>
      </c>
      <c r="AV1" s="39" t="str">
        <f t="shared" si="0"/>
        <v>2021 Q3</v>
      </c>
      <c r="AW1" s="39" t="str">
        <f t="shared" si="0"/>
        <v>2021 Q4</v>
      </c>
      <c r="AX1" s="39" t="str">
        <f t="shared" si="0"/>
        <v>2022 Q1</v>
      </c>
      <c r="AY1" s="39" t="str">
        <f t="shared" si="0"/>
        <v>2022 Q2</v>
      </c>
      <c r="AZ1" s="39" t="str">
        <f t="shared" si="0"/>
        <v>2022 Q3</v>
      </c>
      <c r="BA1" s="39" t="str">
        <f t="shared" si="0"/>
        <v>2022 Q4</v>
      </c>
      <c r="BB1" s="39" t="str">
        <f t="shared" si="0"/>
        <v>2023 Q1</v>
      </c>
      <c r="BC1" s="39" t="str">
        <f t="shared" si="0"/>
        <v>2023 Q2</v>
      </c>
      <c r="BD1" s="39" t="str">
        <f t="shared" si="0"/>
        <v>2023 Q3</v>
      </c>
      <c r="BE1" s="39" t="str">
        <f t="shared" si="0"/>
        <v>2023 Q4</v>
      </c>
      <c r="BF1" s="39" t="str">
        <f t="shared" si="0"/>
        <v>2024 Q1</v>
      </c>
    </row>
    <row r="2" spans="1:101" s="17" customFormat="1" ht="47.1" customHeight="1" x14ac:dyDescent="0.25">
      <c r="A2" s="14" t="s">
        <v>51</v>
      </c>
      <c r="B2" s="15" t="s">
        <v>52</v>
      </c>
      <c r="C2" s="15" t="s">
        <v>53</v>
      </c>
      <c r="D2" s="15" t="s">
        <v>54</v>
      </c>
      <c r="E2" s="15" t="s">
        <v>55</v>
      </c>
      <c r="F2" s="15" t="s">
        <v>56</v>
      </c>
      <c r="G2" s="15" t="s">
        <v>57</v>
      </c>
      <c r="H2" s="15" t="s">
        <v>58</v>
      </c>
      <c r="I2" s="15" t="s">
        <v>59</v>
      </c>
      <c r="J2" s="15" t="s">
        <v>60</v>
      </c>
      <c r="K2" s="15" t="s">
        <v>61</v>
      </c>
      <c r="L2" s="15" t="s">
        <v>62</v>
      </c>
      <c r="M2" s="15" t="s">
        <v>63</v>
      </c>
      <c r="N2" s="15" t="s">
        <v>64</v>
      </c>
      <c r="O2" s="15" t="s">
        <v>65</v>
      </c>
      <c r="P2" s="15" t="s">
        <v>66</v>
      </c>
      <c r="Q2" s="15" t="s">
        <v>67</v>
      </c>
      <c r="R2" s="15" t="s">
        <v>68</v>
      </c>
      <c r="S2" s="15" t="s">
        <v>69</v>
      </c>
      <c r="T2" s="15" t="s">
        <v>70</v>
      </c>
      <c r="U2" s="15" t="s">
        <v>71</v>
      </c>
      <c r="V2" s="15" t="s">
        <v>72</v>
      </c>
      <c r="W2" s="15" t="s">
        <v>73</v>
      </c>
      <c r="X2" s="15" t="s">
        <v>74</v>
      </c>
      <c r="Y2" s="15" t="s">
        <v>75</v>
      </c>
      <c r="Z2" s="15" t="s">
        <v>76</v>
      </c>
      <c r="AA2" s="15" t="s">
        <v>77</v>
      </c>
      <c r="AB2" s="15" t="s">
        <v>78</v>
      </c>
      <c r="AC2" s="15" t="s">
        <v>79</v>
      </c>
      <c r="AD2" s="15" t="s">
        <v>80</v>
      </c>
      <c r="AE2" s="15" t="s">
        <v>81</v>
      </c>
      <c r="AF2" s="15" t="s">
        <v>82</v>
      </c>
      <c r="AG2" s="15" t="s">
        <v>83</v>
      </c>
      <c r="AH2" s="15" t="s">
        <v>84</v>
      </c>
      <c r="AI2" s="15" t="s">
        <v>85</v>
      </c>
      <c r="AJ2" s="15" t="s">
        <v>86</v>
      </c>
      <c r="AK2" s="15" t="s">
        <v>87</v>
      </c>
      <c r="AL2" s="15" t="s">
        <v>88</v>
      </c>
      <c r="AM2" s="15" t="s">
        <v>89</v>
      </c>
      <c r="AN2" s="15" t="s">
        <v>90</v>
      </c>
      <c r="AO2" s="15" t="s">
        <v>91</v>
      </c>
      <c r="AP2" s="15" t="s">
        <v>92</v>
      </c>
      <c r="AQ2" s="15" t="s">
        <v>93</v>
      </c>
      <c r="AR2" s="15" t="s">
        <v>94</v>
      </c>
      <c r="AS2" s="15" t="s">
        <v>95</v>
      </c>
      <c r="AT2" s="15" t="s">
        <v>96</v>
      </c>
      <c r="AU2" s="15" t="s">
        <v>97</v>
      </c>
      <c r="AV2" s="15" t="s">
        <v>98</v>
      </c>
      <c r="AW2" s="15" t="s">
        <v>99</v>
      </c>
      <c r="AX2" s="15" t="s">
        <v>100</v>
      </c>
      <c r="AY2" s="15" t="s">
        <v>101</v>
      </c>
      <c r="AZ2" s="15" t="s">
        <v>102</v>
      </c>
      <c r="BA2" s="15" t="s">
        <v>103</v>
      </c>
      <c r="BB2" s="15" t="s">
        <v>104</v>
      </c>
      <c r="BC2" s="15" t="s">
        <v>105</v>
      </c>
      <c r="BD2" s="15" t="s">
        <v>106</v>
      </c>
      <c r="BE2" s="15" t="s">
        <v>107</v>
      </c>
      <c r="BF2" s="15" t="s">
        <v>108</v>
      </c>
      <c r="BG2" s="15" t="s">
        <v>109</v>
      </c>
      <c r="BH2" s="15" t="s">
        <v>110</v>
      </c>
      <c r="BI2" s="15" t="s">
        <v>111</v>
      </c>
      <c r="BJ2" s="15" t="s">
        <v>112</v>
      </c>
      <c r="BK2" s="15" t="s">
        <v>113</v>
      </c>
      <c r="BL2" s="15" t="s">
        <v>114</v>
      </c>
      <c r="BM2" s="15" t="s">
        <v>115</v>
      </c>
      <c r="BN2" s="15" t="s">
        <v>116</v>
      </c>
      <c r="BO2" s="15" t="s">
        <v>117</v>
      </c>
      <c r="BP2" s="15" t="s">
        <v>118</v>
      </c>
      <c r="BQ2" s="15" t="s">
        <v>119</v>
      </c>
      <c r="BR2" s="15" t="s">
        <v>120</v>
      </c>
      <c r="BS2" s="15" t="s">
        <v>121</v>
      </c>
      <c r="BT2" s="15" t="s">
        <v>122</v>
      </c>
      <c r="BU2" s="15" t="s">
        <v>123</v>
      </c>
      <c r="BV2" s="15" t="s">
        <v>124</v>
      </c>
      <c r="BW2" s="15" t="s">
        <v>125</v>
      </c>
      <c r="BX2" s="15" t="s">
        <v>126</v>
      </c>
      <c r="BY2" s="15" t="s">
        <v>127</v>
      </c>
      <c r="BZ2" s="15" t="s">
        <v>128</v>
      </c>
      <c r="CA2" s="15" t="s">
        <v>129</v>
      </c>
      <c r="CB2" s="15" t="s">
        <v>130</v>
      </c>
      <c r="CC2" s="15" t="s">
        <v>131</v>
      </c>
      <c r="CD2" s="15" t="s">
        <v>132</v>
      </c>
      <c r="CE2" s="15" t="s">
        <v>133</v>
      </c>
      <c r="CF2" s="15" t="s">
        <v>134</v>
      </c>
      <c r="CG2" s="15" t="s">
        <v>135</v>
      </c>
      <c r="CH2" s="15" t="s">
        <v>136</v>
      </c>
      <c r="CI2" s="15" t="s">
        <v>137</v>
      </c>
      <c r="CJ2" s="15" t="s">
        <v>138</v>
      </c>
      <c r="CK2" s="15" t="s">
        <v>139</v>
      </c>
      <c r="CL2" s="15" t="s">
        <v>140</v>
      </c>
      <c r="CM2" s="15" t="s">
        <v>141</v>
      </c>
      <c r="CN2" s="15" t="s">
        <v>142</v>
      </c>
      <c r="CO2" s="15" t="s">
        <v>143</v>
      </c>
      <c r="CP2" s="15" t="s">
        <v>144</v>
      </c>
      <c r="CQ2" s="15" t="s">
        <v>145</v>
      </c>
      <c r="CR2" s="15" t="s">
        <v>146</v>
      </c>
      <c r="CS2" s="15" t="s">
        <v>147</v>
      </c>
      <c r="CT2" s="15" t="s">
        <v>148</v>
      </c>
      <c r="CU2" s="15" t="s">
        <v>149</v>
      </c>
      <c r="CV2" s="15" t="s">
        <v>150</v>
      </c>
      <c r="CW2" s="16" t="s">
        <v>151</v>
      </c>
    </row>
    <row r="3" spans="1:101" x14ac:dyDescent="0.25">
      <c r="A3" s="18" t="s">
        <v>152</v>
      </c>
      <c r="CW3" s="19"/>
    </row>
    <row r="4" spans="1:101" x14ac:dyDescent="0.25">
      <c r="A4" s="20" t="s">
        <v>153</v>
      </c>
      <c r="B4" s="21">
        <v>0.84699999999999998</v>
      </c>
      <c r="C4" s="21">
        <v>0.85099999999999998</v>
      </c>
      <c r="D4" s="21">
        <v>0.85599999999999998</v>
      </c>
      <c r="E4" s="21">
        <v>0.85899999999999999</v>
      </c>
      <c r="F4" s="21">
        <v>0.86699999999999999</v>
      </c>
      <c r="G4" s="21">
        <v>0.873</v>
      </c>
      <c r="H4" s="21">
        <v>0.877</v>
      </c>
      <c r="I4" s="21">
        <v>0.879</v>
      </c>
      <c r="J4" s="21">
        <v>0.88600000000000001</v>
      </c>
      <c r="K4" s="21">
        <v>0.88900000000000001</v>
      </c>
      <c r="L4" s="21">
        <v>0.89400000000000002</v>
      </c>
      <c r="M4" s="21">
        <v>0.89600000000000002</v>
      </c>
      <c r="N4" s="21">
        <v>0.90300000000000002</v>
      </c>
      <c r="O4" s="21">
        <v>0.90700000000000003</v>
      </c>
      <c r="P4" s="21">
        <v>0.91200000000000003</v>
      </c>
      <c r="Q4" s="21">
        <v>0.91100000000000003</v>
      </c>
      <c r="R4" s="21">
        <v>0.91800000000000004</v>
      </c>
      <c r="S4" s="21">
        <v>0.92400000000000004</v>
      </c>
      <c r="T4" s="21">
        <v>0.92800000000000005</v>
      </c>
      <c r="U4" s="21">
        <v>0.92900000000000005</v>
      </c>
      <c r="V4" s="21">
        <v>0.93300000000000005</v>
      </c>
      <c r="W4" s="21">
        <v>0.93799999999999994</v>
      </c>
      <c r="X4" s="21">
        <v>0.94299999999999995</v>
      </c>
      <c r="Y4" s="21">
        <v>0.94299999999999995</v>
      </c>
      <c r="Z4" s="21">
        <v>0.94899999999999995</v>
      </c>
      <c r="AA4" s="21">
        <v>0.95599999999999996</v>
      </c>
      <c r="AB4" s="21">
        <v>0.96199999999999997</v>
      </c>
      <c r="AC4" s="21">
        <v>0.96599999999999997</v>
      </c>
      <c r="AD4" s="21">
        <v>0.97399999999999998</v>
      </c>
      <c r="AE4" s="21">
        <v>0.97899999999999998</v>
      </c>
      <c r="AF4" s="21">
        <v>0.98499999999999999</v>
      </c>
      <c r="AG4" s="21">
        <v>0.98799999999999999</v>
      </c>
      <c r="AH4" s="21">
        <v>0.998</v>
      </c>
      <c r="AI4" s="21">
        <v>1.004</v>
      </c>
      <c r="AJ4" s="21">
        <v>1.0089999999999999</v>
      </c>
      <c r="AK4" s="21">
        <v>1.0149999999999999</v>
      </c>
      <c r="AL4" s="21">
        <v>1.0209999999999999</v>
      </c>
      <c r="AM4" s="21">
        <v>1.0269999999999999</v>
      </c>
      <c r="AN4" s="21">
        <v>1.032</v>
      </c>
      <c r="AO4" s="21">
        <v>1.036</v>
      </c>
      <c r="AP4" s="21">
        <v>1.0429999999999999</v>
      </c>
      <c r="AQ4" s="21">
        <v>1.046</v>
      </c>
      <c r="AR4" s="21">
        <v>1.052</v>
      </c>
      <c r="AS4" s="21">
        <v>1.0569999999999999</v>
      </c>
      <c r="AT4" s="21">
        <v>1.07</v>
      </c>
      <c r="AU4" s="21">
        <v>1.081</v>
      </c>
      <c r="AV4" s="21">
        <v>1.0940000000000001</v>
      </c>
      <c r="AW4" s="21">
        <v>1.109</v>
      </c>
      <c r="AX4" s="21">
        <v>1.1279999999999999</v>
      </c>
      <c r="AY4" s="21">
        <v>1.147</v>
      </c>
      <c r="AZ4" s="21">
        <v>1.1619999999999999</v>
      </c>
      <c r="BA4" s="21">
        <v>1.1719999999999999</v>
      </c>
      <c r="BB4" s="21">
        <v>1.1879999999999999</v>
      </c>
      <c r="BC4" s="21">
        <v>1.196</v>
      </c>
      <c r="BD4" s="21">
        <v>1.2090000000000001</v>
      </c>
      <c r="BE4" s="21">
        <v>1.216</v>
      </c>
      <c r="BF4" s="21">
        <v>1.2310000000000001</v>
      </c>
      <c r="BG4" s="21">
        <v>1.2410000000000001</v>
      </c>
      <c r="BH4" s="21">
        <v>1.2529999999999999</v>
      </c>
      <c r="BI4" s="21">
        <v>1.2589999999999999</v>
      </c>
      <c r="BJ4" s="21">
        <v>1.272</v>
      </c>
      <c r="BK4" s="21">
        <v>1.282</v>
      </c>
      <c r="BL4" s="21">
        <v>1.2929999999999999</v>
      </c>
      <c r="BM4" s="21">
        <v>1.2989999999999999</v>
      </c>
      <c r="BN4" s="21">
        <v>1.3120000000000001</v>
      </c>
      <c r="BO4" s="21">
        <v>1.321</v>
      </c>
      <c r="BP4" s="21">
        <v>1.331</v>
      </c>
      <c r="BQ4" s="21">
        <v>1.337</v>
      </c>
      <c r="BR4" s="21">
        <v>1.351</v>
      </c>
      <c r="BS4" s="21">
        <v>1.359</v>
      </c>
      <c r="BT4" s="21">
        <v>1.37</v>
      </c>
      <c r="BU4" s="21">
        <v>1.375</v>
      </c>
      <c r="BV4" s="21">
        <v>1.389</v>
      </c>
      <c r="BW4" s="21">
        <v>1.3979999999999999</v>
      </c>
      <c r="BX4" s="21">
        <v>1.409</v>
      </c>
      <c r="BY4" s="21">
        <v>1.415</v>
      </c>
      <c r="BZ4" s="21">
        <v>1.429</v>
      </c>
      <c r="CA4" s="21">
        <v>1.4379999999999999</v>
      </c>
      <c r="CB4" s="21">
        <v>1.45</v>
      </c>
      <c r="CC4" s="21">
        <v>1.456</v>
      </c>
      <c r="CD4" s="21">
        <v>1.47</v>
      </c>
      <c r="CE4" s="21">
        <v>1.4790000000000001</v>
      </c>
      <c r="CF4" s="21">
        <v>1.4910000000000001</v>
      </c>
      <c r="CG4" s="21">
        <v>1.4970000000000001</v>
      </c>
      <c r="CH4" s="21">
        <v>1.512</v>
      </c>
      <c r="CI4" s="21">
        <v>1.522</v>
      </c>
      <c r="CJ4" s="21">
        <v>1.534</v>
      </c>
      <c r="CK4" s="21">
        <v>1.54</v>
      </c>
      <c r="CL4" s="21">
        <v>1.5549999999999999</v>
      </c>
      <c r="CM4" s="21">
        <v>1.5649999999999999</v>
      </c>
      <c r="CN4" s="21">
        <v>1.577</v>
      </c>
      <c r="CO4" s="21">
        <v>1.583</v>
      </c>
      <c r="CP4" s="21">
        <v>1.599</v>
      </c>
      <c r="CQ4" s="21">
        <v>1.609</v>
      </c>
      <c r="CR4" s="21">
        <v>1.6220000000000001</v>
      </c>
      <c r="CS4" s="21">
        <v>1.629</v>
      </c>
      <c r="CT4" s="21">
        <v>1.645</v>
      </c>
      <c r="CU4" s="21">
        <v>1.6559999999999999</v>
      </c>
      <c r="CV4" s="21">
        <v>1.669</v>
      </c>
      <c r="CW4" s="22">
        <v>1.6759999999999999</v>
      </c>
    </row>
    <row r="5" spans="1:101" x14ac:dyDescent="0.25">
      <c r="A5" s="20" t="s">
        <v>154</v>
      </c>
      <c r="B5" s="23">
        <v>1.8</v>
      </c>
      <c r="C5" s="23">
        <v>1.9</v>
      </c>
      <c r="D5" s="23">
        <v>2.2000000000000002</v>
      </c>
      <c r="E5" s="23">
        <v>2.2999999999999998</v>
      </c>
      <c r="F5" s="23">
        <v>2.2999999999999998</v>
      </c>
      <c r="G5" s="23">
        <v>2.4</v>
      </c>
      <c r="H5" s="23">
        <v>2.4</v>
      </c>
      <c r="I5" s="23">
        <v>2.4</v>
      </c>
      <c r="J5" s="23">
        <v>2.4</v>
      </c>
      <c r="K5" s="23">
        <v>2.2000000000000002</v>
      </c>
      <c r="L5" s="23">
        <v>2</v>
      </c>
      <c r="M5" s="23">
        <v>1.9</v>
      </c>
      <c r="N5" s="23">
        <v>1.9</v>
      </c>
      <c r="O5" s="23">
        <v>2</v>
      </c>
      <c r="P5" s="23">
        <v>2</v>
      </c>
      <c r="Q5" s="23">
        <v>1.9</v>
      </c>
      <c r="R5" s="23">
        <v>1.9</v>
      </c>
      <c r="S5" s="23">
        <v>1.8</v>
      </c>
      <c r="T5" s="23">
        <v>1.8</v>
      </c>
      <c r="U5" s="23">
        <v>1.8</v>
      </c>
      <c r="V5" s="23">
        <v>1.8</v>
      </c>
      <c r="W5" s="23">
        <v>1.7</v>
      </c>
      <c r="X5" s="23">
        <v>1.7</v>
      </c>
      <c r="Y5" s="23">
        <v>1.6</v>
      </c>
      <c r="Z5" s="23">
        <v>1.6</v>
      </c>
      <c r="AA5" s="23">
        <v>1.7</v>
      </c>
      <c r="AB5" s="23">
        <v>1.8</v>
      </c>
      <c r="AC5" s="23">
        <v>2</v>
      </c>
      <c r="AD5" s="23">
        <v>2.2000000000000002</v>
      </c>
      <c r="AE5" s="23">
        <v>2.4</v>
      </c>
      <c r="AF5" s="23">
        <v>2.5</v>
      </c>
      <c r="AG5" s="23">
        <v>2.5</v>
      </c>
      <c r="AH5" s="23">
        <v>2.4</v>
      </c>
      <c r="AI5" s="23">
        <v>2.4</v>
      </c>
      <c r="AJ5" s="23">
        <v>2.5</v>
      </c>
      <c r="AK5" s="23">
        <v>2.5</v>
      </c>
      <c r="AL5" s="23">
        <v>2.5</v>
      </c>
      <c r="AM5" s="23">
        <v>2.4</v>
      </c>
      <c r="AN5" s="23">
        <v>2.4</v>
      </c>
      <c r="AO5" s="23">
        <v>2.2000000000000002</v>
      </c>
      <c r="AP5" s="23">
        <v>2.2000000000000002</v>
      </c>
      <c r="AQ5" s="23">
        <v>2.1</v>
      </c>
      <c r="AR5" s="23">
        <v>2</v>
      </c>
      <c r="AS5" s="23">
        <v>2</v>
      </c>
      <c r="AT5" s="23">
        <v>2.1</v>
      </c>
      <c r="AU5" s="23">
        <v>2.5</v>
      </c>
      <c r="AV5" s="23">
        <v>3</v>
      </c>
      <c r="AW5" s="23">
        <v>3.7</v>
      </c>
      <c r="AX5" s="23">
        <v>4.4000000000000004</v>
      </c>
      <c r="AY5" s="23">
        <v>5.0999999999999996</v>
      </c>
      <c r="AZ5" s="23">
        <v>5.7</v>
      </c>
      <c r="BA5" s="23">
        <v>5.9</v>
      </c>
      <c r="BB5" s="23">
        <v>5.8</v>
      </c>
      <c r="BC5" s="23">
        <v>5.3</v>
      </c>
      <c r="BD5" s="23">
        <v>4.8</v>
      </c>
      <c r="BE5" s="23">
        <v>4.3</v>
      </c>
      <c r="BF5" s="23">
        <v>3.9</v>
      </c>
      <c r="BG5" s="23">
        <v>3.8</v>
      </c>
      <c r="BH5" s="23">
        <v>3.7</v>
      </c>
      <c r="BI5" s="23">
        <v>3.6</v>
      </c>
      <c r="BJ5" s="23">
        <v>3.6</v>
      </c>
      <c r="BK5" s="23">
        <v>3.5</v>
      </c>
      <c r="BL5" s="23">
        <v>3.4</v>
      </c>
      <c r="BM5" s="23">
        <v>3.2</v>
      </c>
      <c r="BN5" s="23">
        <v>3.2</v>
      </c>
      <c r="BO5" s="23">
        <v>3.1</v>
      </c>
      <c r="BP5" s="23">
        <v>3.1</v>
      </c>
      <c r="BQ5" s="23">
        <v>3</v>
      </c>
      <c r="BR5" s="23">
        <v>3</v>
      </c>
      <c r="BS5" s="23">
        <v>2.9</v>
      </c>
      <c r="BT5" s="23">
        <v>2.9</v>
      </c>
      <c r="BU5" s="23">
        <v>2.9</v>
      </c>
      <c r="BV5" s="23">
        <v>2.9</v>
      </c>
      <c r="BW5" s="23">
        <v>2.9</v>
      </c>
      <c r="BX5" s="23">
        <v>2.9</v>
      </c>
      <c r="BY5" s="23">
        <v>2.9</v>
      </c>
      <c r="BZ5" s="23">
        <v>2.9</v>
      </c>
      <c r="CA5" s="23">
        <v>2.9</v>
      </c>
      <c r="CB5" s="23">
        <v>2.9</v>
      </c>
      <c r="CC5" s="23">
        <v>2.9</v>
      </c>
      <c r="CD5" s="23">
        <v>2.9</v>
      </c>
      <c r="CE5" s="23">
        <v>2.9</v>
      </c>
      <c r="CF5" s="23">
        <v>2.9</v>
      </c>
      <c r="CG5" s="23">
        <v>2.9</v>
      </c>
      <c r="CH5" s="23">
        <v>2.8</v>
      </c>
      <c r="CI5" s="23">
        <v>2.8</v>
      </c>
      <c r="CJ5" s="23">
        <v>2.8</v>
      </c>
      <c r="CK5" s="23">
        <v>2.8</v>
      </c>
      <c r="CL5" s="23">
        <v>2.8</v>
      </c>
      <c r="CM5" s="23">
        <v>2.8</v>
      </c>
      <c r="CN5" s="23">
        <v>2.8</v>
      </c>
      <c r="CO5" s="23">
        <v>2.8</v>
      </c>
      <c r="CP5" s="23">
        <v>2.8</v>
      </c>
      <c r="CQ5" s="23">
        <v>2.8</v>
      </c>
      <c r="CR5" s="23">
        <v>2.9</v>
      </c>
      <c r="CS5" s="23">
        <v>2.9</v>
      </c>
      <c r="CT5" s="23">
        <v>2.9</v>
      </c>
      <c r="CU5" s="23">
        <v>2.9</v>
      </c>
      <c r="CV5" s="23">
        <v>2.9</v>
      </c>
      <c r="CW5" s="24">
        <v>2.9</v>
      </c>
    </row>
    <row r="6" spans="1:101" x14ac:dyDescent="0.25">
      <c r="A6" s="18" t="s">
        <v>155</v>
      </c>
      <c r="CW6" s="19"/>
    </row>
    <row r="7" spans="1:101" x14ac:dyDescent="0.25">
      <c r="A7" s="20" t="s">
        <v>153</v>
      </c>
      <c r="B7" s="21">
        <v>0.92400000000000004</v>
      </c>
      <c r="C7" s="21">
        <v>0.92800000000000005</v>
      </c>
      <c r="D7" s="21">
        <v>0.92800000000000005</v>
      </c>
      <c r="E7" s="21">
        <v>0.93100000000000005</v>
      </c>
      <c r="F7" s="21">
        <v>0.93200000000000005</v>
      </c>
      <c r="G7" s="21">
        <v>0.93500000000000005</v>
      </c>
      <c r="H7" s="21">
        <v>0.93400000000000005</v>
      </c>
      <c r="I7" s="21">
        <v>0.93700000000000006</v>
      </c>
      <c r="J7" s="21">
        <v>0.93799999999999994</v>
      </c>
      <c r="K7" s="21">
        <v>0.94199999999999995</v>
      </c>
      <c r="L7" s="21">
        <v>0.94099999999999995</v>
      </c>
      <c r="M7" s="21">
        <v>0.94399999999999995</v>
      </c>
      <c r="N7" s="21">
        <v>0.94699999999999995</v>
      </c>
      <c r="O7" s="21">
        <v>0.95099999999999996</v>
      </c>
      <c r="P7" s="21">
        <v>0.95199999999999996</v>
      </c>
      <c r="Q7" s="21">
        <v>0.95499999999999996</v>
      </c>
      <c r="R7" s="21">
        <v>0.95799999999999996</v>
      </c>
      <c r="S7" s="21">
        <v>0.96199999999999997</v>
      </c>
      <c r="T7" s="21">
        <v>0.96299999999999997</v>
      </c>
      <c r="U7" s="21">
        <v>0.96499999999999997</v>
      </c>
      <c r="V7" s="21">
        <v>0.96799999999999997</v>
      </c>
      <c r="W7" s="21">
        <v>0.97099999999999997</v>
      </c>
      <c r="X7" s="21">
        <v>0.97299999999999998</v>
      </c>
      <c r="Y7" s="21">
        <v>0.97499999999999998</v>
      </c>
      <c r="Z7" s="21">
        <v>0.97699999999999998</v>
      </c>
      <c r="AA7" s="21">
        <v>0.98099999999999998</v>
      </c>
      <c r="AB7" s="21">
        <v>0.98099999999999998</v>
      </c>
      <c r="AC7" s="21">
        <v>0.98499999999999999</v>
      </c>
      <c r="AD7" s="21">
        <v>0.98799999999999999</v>
      </c>
      <c r="AE7" s="21">
        <v>0.99099999999999999</v>
      </c>
      <c r="AF7" s="21">
        <v>0.99199999999999999</v>
      </c>
      <c r="AG7" s="21">
        <v>0.996</v>
      </c>
      <c r="AH7" s="21">
        <v>0.999</v>
      </c>
      <c r="AI7" s="21">
        <v>1.002</v>
      </c>
      <c r="AJ7" s="21">
        <v>1.004</v>
      </c>
      <c r="AK7" s="21">
        <v>1.0089999999999999</v>
      </c>
      <c r="AL7" s="21">
        <v>1.012</v>
      </c>
      <c r="AM7" s="21">
        <v>1.0149999999999999</v>
      </c>
      <c r="AN7" s="21">
        <v>1.016</v>
      </c>
      <c r="AO7" s="21">
        <v>1.0209999999999999</v>
      </c>
      <c r="AP7" s="21">
        <v>1.0249999999999999</v>
      </c>
      <c r="AQ7" s="21">
        <v>1.0269999999999999</v>
      </c>
      <c r="AR7" s="21">
        <v>1.026</v>
      </c>
      <c r="AS7" s="21">
        <v>1.03</v>
      </c>
      <c r="AT7" s="21">
        <v>1.0349999999999999</v>
      </c>
      <c r="AU7" s="21">
        <v>1.0369999999999999</v>
      </c>
      <c r="AV7" s="21">
        <v>1.0369999999999999</v>
      </c>
      <c r="AW7" s="21">
        <v>1.044</v>
      </c>
      <c r="AX7" s="21">
        <v>1.052</v>
      </c>
      <c r="AY7" s="21">
        <v>1.0589999999999999</v>
      </c>
      <c r="AZ7" s="21">
        <v>1.0640000000000001</v>
      </c>
      <c r="BA7" s="21">
        <v>1.075</v>
      </c>
      <c r="BB7" s="21">
        <v>1.0840000000000001</v>
      </c>
      <c r="BC7" s="21">
        <v>1.091</v>
      </c>
      <c r="BD7" s="21">
        <v>1.095</v>
      </c>
      <c r="BE7" s="21">
        <v>1.1060000000000001</v>
      </c>
      <c r="BF7" s="21">
        <v>1.1140000000000001</v>
      </c>
      <c r="BG7" s="21">
        <v>1.121</v>
      </c>
      <c r="BH7" s="21">
        <v>1.1259999999999999</v>
      </c>
      <c r="BI7" s="21">
        <v>1.135</v>
      </c>
      <c r="BJ7" s="21">
        <v>1.143</v>
      </c>
      <c r="BK7" s="21">
        <v>1.1499999999999999</v>
      </c>
      <c r="BL7" s="21">
        <v>1.155</v>
      </c>
      <c r="BM7" s="21">
        <v>1.165</v>
      </c>
      <c r="BN7" s="21">
        <v>1.1719999999999999</v>
      </c>
      <c r="BO7" s="21">
        <v>1.179</v>
      </c>
      <c r="BP7" s="21">
        <v>1.1830000000000001</v>
      </c>
      <c r="BQ7" s="21">
        <v>1.1930000000000001</v>
      </c>
      <c r="BR7" s="21">
        <v>1.2</v>
      </c>
      <c r="BS7" s="21">
        <v>1.208</v>
      </c>
      <c r="BT7" s="21">
        <v>1.212</v>
      </c>
      <c r="BU7" s="21">
        <v>1.222</v>
      </c>
      <c r="BV7" s="21">
        <v>1.23</v>
      </c>
      <c r="BW7" s="21">
        <v>1.2370000000000001</v>
      </c>
      <c r="BX7" s="21">
        <v>1.242</v>
      </c>
      <c r="BY7" s="21">
        <v>1.252</v>
      </c>
      <c r="BZ7" s="21">
        <v>1.26</v>
      </c>
      <c r="CA7" s="21">
        <v>1.2669999999999999</v>
      </c>
      <c r="CB7" s="21">
        <v>1.272</v>
      </c>
      <c r="CC7" s="21">
        <v>1.282</v>
      </c>
      <c r="CD7" s="21">
        <v>1.29</v>
      </c>
      <c r="CE7" s="21">
        <v>1.298</v>
      </c>
      <c r="CF7" s="21">
        <v>1.3029999999999999</v>
      </c>
      <c r="CG7" s="21">
        <v>1.3129999999999999</v>
      </c>
      <c r="CH7" s="21">
        <v>1.321</v>
      </c>
      <c r="CI7" s="21">
        <v>1.3280000000000001</v>
      </c>
      <c r="CJ7" s="21">
        <v>1.3340000000000001</v>
      </c>
      <c r="CK7" s="21">
        <v>1.3440000000000001</v>
      </c>
      <c r="CL7" s="21">
        <v>1.3520000000000001</v>
      </c>
      <c r="CM7" s="21">
        <v>1.359</v>
      </c>
      <c r="CN7" s="21">
        <v>1.365</v>
      </c>
      <c r="CO7" s="21">
        <v>1.375</v>
      </c>
      <c r="CP7" s="21">
        <v>1.383</v>
      </c>
      <c r="CQ7" s="21">
        <v>1.39</v>
      </c>
      <c r="CR7" s="21">
        <v>1.395</v>
      </c>
      <c r="CS7" s="21">
        <v>1.405</v>
      </c>
      <c r="CT7" s="21">
        <v>1.4119999999999999</v>
      </c>
      <c r="CU7" s="21">
        <v>1.4179999999999999</v>
      </c>
      <c r="CV7" s="21">
        <v>1.423</v>
      </c>
      <c r="CW7" s="22">
        <v>1.4330000000000001</v>
      </c>
    </row>
    <row r="8" spans="1:101" x14ac:dyDescent="0.25">
      <c r="A8" s="20" t="s">
        <v>154</v>
      </c>
      <c r="B8" s="23">
        <v>0.7</v>
      </c>
      <c r="C8" s="23">
        <v>0.7</v>
      </c>
      <c r="D8" s="23">
        <v>0.6</v>
      </c>
      <c r="E8" s="23">
        <v>0.6</v>
      </c>
      <c r="F8" s="23">
        <v>0.7</v>
      </c>
      <c r="G8" s="23">
        <v>0.7</v>
      </c>
      <c r="H8" s="23">
        <v>0.7</v>
      </c>
      <c r="I8" s="23">
        <v>0.8</v>
      </c>
      <c r="J8" s="23">
        <v>0.7</v>
      </c>
      <c r="K8" s="23">
        <v>0.7</v>
      </c>
      <c r="L8" s="23">
        <v>0.8</v>
      </c>
      <c r="M8" s="23">
        <v>0.8</v>
      </c>
      <c r="N8" s="23">
        <v>0.8</v>
      </c>
      <c r="O8" s="23">
        <v>0.8</v>
      </c>
      <c r="P8" s="23">
        <v>0.9</v>
      </c>
      <c r="Q8" s="23">
        <v>1</v>
      </c>
      <c r="R8" s="23">
        <v>1.1000000000000001</v>
      </c>
      <c r="S8" s="23">
        <v>1.2</v>
      </c>
      <c r="T8" s="23">
        <v>1.1000000000000001</v>
      </c>
      <c r="U8" s="23">
        <v>1.1000000000000001</v>
      </c>
      <c r="V8" s="23">
        <v>1.1000000000000001</v>
      </c>
      <c r="W8" s="23">
        <v>1</v>
      </c>
      <c r="X8" s="23">
        <v>1</v>
      </c>
      <c r="Y8" s="23">
        <v>1</v>
      </c>
      <c r="Z8" s="23">
        <v>1</v>
      </c>
      <c r="AA8" s="23">
        <v>1</v>
      </c>
      <c r="AB8" s="23">
        <v>1</v>
      </c>
      <c r="AC8" s="23">
        <v>1</v>
      </c>
      <c r="AD8" s="23">
        <v>1</v>
      </c>
      <c r="AE8" s="23">
        <v>1</v>
      </c>
      <c r="AF8" s="23">
        <v>1</v>
      </c>
      <c r="AG8" s="23">
        <v>1.1000000000000001</v>
      </c>
      <c r="AH8" s="23">
        <v>1.1000000000000001</v>
      </c>
      <c r="AI8" s="23">
        <v>1.1000000000000001</v>
      </c>
      <c r="AJ8" s="23">
        <v>1.1000000000000001</v>
      </c>
      <c r="AK8" s="23">
        <v>1.2</v>
      </c>
      <c r="AL8" s="23">
        <v>1.3</v>
      </c>
      <c r="AM8" s="23">
        <v>1.3</v>
      </c>
      <c r="AN8" s="23">
        <v>1.3</v>
      </c>
      <c r="AO8" s="23">
        <v>1.3</v>
      </c>
      <c r="AP8" s="23">
        <v>1.3</v>
      </c>
      <c r="AQ8" s="23">
        <v>1.2</v>
      </c>
      <c r="AR8" s="23">
        <v>1.2</v>
      </c>
      <c r="AS8" s="23">
        <v>1.1000000000000001</v>
      </c>
      <c r="AT8" s="23">
        <v>1</v>
      </c>
      <c r="AU8" s="23">
        <v>0.9</v>
      </c>
      <c r="AV8" s="23">
        <v>1</v>
      </c>
      <c r="AW8" s="23">
        <v>1.1000000000000001</v>
      </c>
      <c r="AX8" s="23">
        <v>1.3</v>
      </c>
      <c r="AY8" s="23">
        <v>1.6</v>
      </c>
      <c r="AZ8" s="23">
        <v>2</v>
      </c>
      <c r="BA8" s="23">
        <v>2.2999999999999998</v>
      </c>
      <c r="BB8" s="23">
        <v>2.7</v>
      </c>
      <c r="BC8" s="23">
        <v>2.9</v>
      </c>
      <c r="BD8" s="23">
        <v>3</v>
      </c>
      <c r="BE8" s="23">
        <v>3</v>
      </c>
      <c r="BF8" s="23">
        <v>2.9</v>
      </c>
      <c r="BG8" s="23">
        <v>2.8</v>
      </c>
      <c r="BH8" s="23">
        <v>2.8</v>
      </c>
      <c r="BI8" s="23">
        <v>2.7</v>
      </c>
      <c r="BJ8" s="23">
        <v>2.7</v>
      </c>
      <c r="BK8" s="23">
        <v>2.7</v>
      </c>
      <c r="BL8" s="23">
        <v>2.6</v>
      </c>
      <c r="BM8" s="23">
        <v>2.6</v>
      </c>
      <c r="BN8" s="23">
        <v>2.6</v>
      </c>
      <c r="BO8" s="23">
        <v>2.5</v>
      </c>
      <c r="BP8" s="23">
        <v>2.5</v>
      </c>
      <c r="BQ8" s="23">
        <v>2.5</v>
      </c>
      <c r="BR8" s="23">
        <v>2.5</v>
      </c>
      <c r="BS8" s="23">
        <v>2.4</v>
      </c>
      <c r="BT8" s="23">
        <v>2.4</v>
      </c>
      <c r="BU8" s="23">
        <v>2.4</v>
      </c>
      <c r="BV8" s="23">
        <v>2.4</v>
      </c>
      <c r="BW8" s="23">
        <v>2.5</v>
      </c>
      <c r="BX8" s="23">
        <v>2.5</v>
      </c>
      <c r="BY8" s="23">
        <v>2.4</v>
      </c>
      <c r="BZ8" s="23">
        <v>2.4</v>
      </c>
      <c r="CA8" s="23">
        <v>2.4</v>
      </c>
      <c r="CB8" s="23">
        <v>2.4</v>
      </c>
      <c r="CC8" s="23">
        <v>2.4</v>
      </c>
      <c r="CD8" s="23">
        <v>2.4</v>
      </c>
      <c r="CE8" s="23">
        <v>2.4</v>
      </c>
      <c r="CF8" s="23">
        <v>2.4</v>
      </c>
      <c r="CG8" s="23">
        <v>2.4</v>
      </c>
      <c r="CH8" s="23">
        <v>2.4</v>
      </c>
      <c r="CI8" s="23">
        <v>2.4</v>
      </c>
      <c r="CJ8" s="23">
        <v>2.4</v>
      </c>
      <c r="CK8" s="23">
        <v>2.4</v>
      </c>
      <c r="CL8" s="23">
        <v>2.4</v>
      </c>
      <c r="CM8" s="23">
        <v>2.4</v>
      </c>
      <c r="CN8" s="23">
        <v>2.2999999999999998</v>
      </c>
      <c r="CO8" s="23">
        <v>2.2999999999999998</v>
      </c>
      <c r="CP8" s="23">
        <v>2.2999999999999998</v>
      </c>
      <c r="CQ8" s="23">
        <v>2.2999999999999998</v>
      </c>
      <c r="CR8" s="23">
        <v>2.2999999999999998</v>
      </c>
      <c r="CS8" s="23">
        <v>2.2000000000000002</v>
      </c>
      <c r="CT8" s="23">
        <v>2.2000000000000002</v>
      </c>
      <c r="CU8" s="23">
        <v>2.1</v>
      </c>
      <c r="CV8" s="23">
        <v>2.1</v>
      </c>
      <c r="CW8" s="24">
        <v>2</v>
      </c>
    </row>
    <row r="9" spans="1:101" x14ac:dyDescent="0.25">
      <c r="A9" s="18" t="s">
        <v>156</v>
      </c>
      <c r="CW9" s="19"/>
    </row>
    <row r="10" spans="1:101" x14ac:dyDescent="0.25">
      <c r="A10" s="20" t="s">
        <v>153</v>
      </c>
      <c r="B10" s="21">
        <v>0.748</v>
      </c>
      <c r="C10" s="21">
        <v>0.751</v>
      </c>
      <c r="D10" s="21">
        <v>0.754</v>
      </c>
      <c r="E10" s="21">
        <v>0.755</v>
      </c>
      <c r="F10" s="21">
        <v>0.76100000000000001</v>
      </c>
      <c r="G10" s="21">
        <v>0.76700000000000002</v>
      </c>
      <c r="H10" s="21">
        <v>0.77</v>
      </c>
      <c r="I10" s="21">
        <v>0.76900000000000002</v>
      </c>
      <c r="J10" s="21">
        <v>0.77400000000000002</v>
      </c>
      <c r="K10" s="21">
        <v>0.77700000000000002</v>
      </c>
      <c r="L10" s="21">
        <v>0.78</v>
      </c>
      <c r="M10" s="21">
        <v>0.78</v>
      </c>
      <c r="N10" s="21">
        <v>0.78500000000000003</v>
      </c>
      <c r="O10" s="21">
        <v>0.78800000000000003</v>
      </c>
      <c r="P10" s="21">
        <v>0.79</v>
      </c>
      <c r="Q10" s="21">
        <v>0.79</v>
      </c>
      <c r="R10" s="21">
        <v>0.79500000000000004</v>
      </c>
      <c r="S10" s="21">
        <v>0.79900000000000004</v>
      </c>
      <c r="T10" s="21">
        <v>0.80400000000000005</v>
      </c>
      <c r="U10" s="21">
        <v>0.80500000000000005</v>
      </c>
      <c r="V10" s="21">
        <v>0.80800000000000005</v>
      </c>
      <c r="W10" s="21">
        <v>0.81399999999999995</v>
      </c>
      <c r="X10" s="21">
        <v>0.81899999999999995</v>
      </c>
      <c r="Y10" s="21">
        <v>0.82</v>
      </c>
      <c r="Z10" s="21">
        <v>0.82399999999999995</v>
      </c>
      <c r="AA10" s="21">
        <v>0.82899999999999996</v>
      </c>
      <c r="AB10" s="21">
        <v>0.83499999999999996</v>
      </c>
      <c r="AC10" s="21">
        <v>0.83799999999999997</v>
      </c>
      <c r="AD10" s="21">
        <v>0.84399999999999997</v>
      </c>
      <c r="AE10" s="21">
        <v>0.85</v>
      </c>
      <c r="AF10" s="21">
        <v>0.85499999999999998</v>
      </c>
      <c r="AG10" s="21">
        <v>0.85899999999999999</v>
      </c>
      <c r="AH10" s="21">
        <v>0.86699999999999999</v>
      </c>
      <c r="AI10" s="21">
        <v>0.872</v>
      </c>
      <c r="AJ10" s="21">
        <v>0.877</v>
      </c>
      <c r="AK10" s="21">
        <v>0.88200000000000001</v>
      </c>
      <c r="AL10" s="21">
        <v>0.88600000000000001</v>
      </c>
      <c r="AM10" s="21">
        <v>0.89200000000000002</v>
      </c>
      <c r="AN10" s="21">
        <v>0.89500000000000002</v>
      </c>
      <c r="AO10" s="21">
        <v>0.89800000000000002</v>
      </c>
      <c r="AP10" s="21">
        <v>0.90500000000000003</v>
      </c>
      <c r="AQ10" s="21">
        <v>0.90900000000000003</v>
      </c>
      <c r="AR10" s="21">
        <v>0.91500000000000004</v>
      </c>
      <c r="AS10" s="21">
        <v>0.92100000000000004</v>
      </c>
      <c r="AT10" s="21">
        <v>0.93200000000000005</v>
      </c>
      <c r="AU10" s="21">
        <v>0.94399999999999995</v>
      </c>
      <c r="AV10" s="21">
        <v>0.96</v>
      </c>
      <c r="AW10" s="21">
        <v>0.97299999999999998</v>
      </c>
      <c r="AX10" s="21">
        <v>0.99</v>
      </c>
      <c r="AY10" s="21">
        <v>1.01</v>
      </c>
      <c r="AZ10" s="21">
        <v>1.0269999999999999</v>
      </c>
      <c r="BA10" s="21">
        <v>1.038</v>
      </c>
      <c r="BB10" s="21">
        <v>1.05</v>
      </c>
      <c r="BC10" s="21">
        <v>1.06</v>
      </c>
      <c r="BD10" s="21">
        <v>1.0740000000000001</v>
      </c>
      <c r="BE10" s="21">
        <v>1.08</v>
      </c>
      <c r="BF10" s="21">
        <v>1.089</v>
      </c>
      <c r="BG10" s="21">
        <v>1.0980000000000001</v>
      </c>
      <c r="BH10" s="21">
        <v>1.107</v>
      </c>
      <c r="BI10" s="21">
        <v>1.113</v>
      </c>
      <c r="BJ10" s="21">
        <v>1.1220000000000001</v>
      </c>
      <c r="BK10" s="21">
        <v>1.131</v>
      </c>
      <c r="BL10" s="21">
        <v>1.1399999999999999</v>
      </c>
      <c r="BM10" s="21">
        <v>1.145</v>
      </c>
      <c r="BN10" s="21">
        <v>1.155</v>
      </c>
      <c r="BO10" s="21">
        <v>1.1619999999999999</v>
      </c>
      <c r="BP10" s="21">
        <v>1.171</v>
      </c>
      <c r="BQ10" s="21">
        <v>1.1759999999999999</v>
      </c>
      <c r="BR10" s="21">
        <v>1.1870000000000001</v>
      </c>
      <c r="BS10" s="21">
        <v>1.1950000000000001</v>
      </c>
      <c r="BT10" s="21">
        <v>1.2030000000000001</v>
      </c>
      <c r="BU10" s="21">
        <v>1.208</v>
      </c>
      <c r="BV10" s="21">
        <v>1.218</v>
      </c>
      <c r="BW10" s="21">
        <v>1.226</v>
      </c>
      <c r="BX10" s="21">
        <v>1.2350000000000001</v>
      </c>
      <c r="BY10" s="21">
        <v>1.24</v>
      </c>
      <c r="BZ10" s="21">
        <v>1.25</v>
      </c>
      <c r="CA10" s="21">
        <v>1.258</v>
      </c>
      <c r="CB10" s="21">
        <v>1.2669999999999999</v>
      </c>
      <c r="CC10" s="21">
        <v>1.2729999999999999</v>
      </c>
      <c r="CD10" s="21">
        <v>1.284</v>
      </c>
      <c r="CE10" s="21">
        <v>1.292</v>
      </c>
      <c r="CF10" s="21">
        <v>1.3009999999999999</v>
      </c>
      <c r="CG10" s="21">
        <v>1.3069999999999999</v>
      </c>
      <c r="CH10" s="21">
        <v>1.3180000000000001</v>
      </c>
      <c r="CI10" s="21">
        <v>1.3260000000000001</v>
      </c>
      <c r="CJ10" s="21">
        <v>1.3360000000000001</v>
      </c>
      <c r="CK10" s="21">
        <v>1.341</v>
      </c>
      <c r="CL10" s="21">
        <v>1.353</v>
      </c>
      <c r="CM10" s="21">
        <v>1.361</v>
      </c>
      <c r="CN10" s="21">
        <v>1.371</v>
      </c>
      <c r="CO10" s="21">
        <v>1.3759999999999999</v>
      </c>
      <c r="CP10" s="21">
        <v>1.3879999999999999</v>
      </c>
      <c r="CQ10" s="21">
        <v>1.397</v>
      </c>
      <c r="CR10" s="21">
        <v>1.407</v>
      </c>
      <c r="CS10" s="21">
        <v>1.413</v>
      </c>
      <c r="CT10" s="21">
        <v>1.425</v>
      </c>
      <c r="CU10" s="21">
        <v>1.4339999999999999</v>
      </c>
      <c r="CV10" s="21">
        <v>1.444</v>
      </c>
      <c r="CW10" s="22">
        <v>1.45</v>
      </c>
    </row>
    <row r="11" spans="1:101" x14ac:dyDescent="0.25">
      <c r="A11" s="20" t="s">
        <v>154</v>
      </c>
      <c r="B11" s="23" t="s">
        <v>157</v>
      </c>
      <c r="C11" s="23" t="s">
        <v>157</v>
      </c>
      <c r="D11" s="23" t="s">
        <v>157</v>
      </c>
      <c r="E11" s="23" t="s">
        <v>157</v>
      </c>
      <c r="F11" s="23" t="s">
        <v>157</v>
      </c>
      <c r="G11" s="23">
        <v>1.7</v>
      </c>
      <c r="H11" s="23">
        <v>1.8</v>
      </c>
      <c r="I11" s="23">
        <v>1.9</v>
      </c>
      <c r="J11" s="23">
        <v>1.9</v>
      </c>
      <c r="K11" s="23">
        <v>1.7</v>
      </c>
      <c r="L11" s="23">
        <v>1.6</v>
      </c>
      <c r="M11" s="23">
        <v>1.4</v>
      </c>
      <c r="N11" s="23">
        <v>1.3</v>
      </c>
      <c r="O11" s="23">
        <v>1.4</v>
      </c>
      <c r="P11" s="23">
        <v>1.4</v>
      </c>
      <c r="Q11" s="23">
        <v>1.4</v>
      </c>
      <c r="R11" s="23">
        <v>1.3</v>
      </c>
      <c r="S11" s="23">
        <v>1.3</v>
      </c>
      <c r="T11" s="23">
        <v>1.4</v>
      </c>
      <c r="U11" s="23">
        <v>1.6</v>
      </c>
      <c r="V11" s="23">
        <v>1.7</v>
      </c>
      <c r="W11" s="23">
        <v>1.8</v>
      </c>
      <c r="X11" s="23">
        <v>1.8</v>
      </c>
      <c r="Y11" s="23">
        <v>1.8</v>
      </c>
      <c r="Z11" s="23">
        <v>1.9</v>
      </c>
      <c r="AA11" s="23">
        <v>1.9</v>
      </c>
      <c r="AB11" s="23">
        <v>1.9</v>
      </c>
      <c r="AC11" s="23">
        <v>2</v>
      </c>
      <c r="AD11" s="23">
        <v>2.1</v>
      </c>
      <c r="AE11" s="23">
        <v>2.2999999999999998</v>
      </c>
      <c r="AF11" s="23">
        <v>2.4</v>
      </c>
      <c r="AG11" s="23">
        <v>2.5</v>
      </c>
      <c r="AH11" s="23">
        <v>2.5</v>
      </c>
      <c r="AI11" s="23">
        <v>2.5</v>
      </c>
      <c r="AJ11" s="23">
        <v>2.5</v>
      </c>
      <c r="AK11" s="23">
        <v>2.6</v>
      </c>
      <c r="AL11" s="23">
        <v>2.5</v>
      </c>
      <c r="AM11" s="23">
        <v>2.4</v>
      </c>
      <c r="AN11" s="23">
        <v>2.2999999999999998</v>
      </c>
      <c r="AO11" s="23">
        <v>2.1</v>
      </c>
      <c r="AP11" s="23">
        <v>2</v>
      </c>
      <c r="AQ11" s="23">
        <v>2</v>
      </c>
      <c r="AR11" s="23">
        <v>2</v>
      </c>
      <c r="AS11" s="23">
        <v>2.2000000000000002</v>
      </c>
      <c r="AT11" s="23">
        <v>2.5</v>
      </c>
      <c r="AU11" s="23">
        <v>2.9</v>
      </c>
      <c r="AV11" s="23">
        <v>3.6</v>
      </c>
      <c r="AW11" s="23">
        <v>4.4000000000000004</v>
      </c>
      <c r="AX11" s="23">
        <v>5.2</v>
      </c>
      <c r="AY11" s="23">
        <v>5.9</v>
      </c>
      <c r="AZ11" s="23">
        <v>6.5</v>
      </c>
      <c r="BA11" s="23">
        <v>6.7</v>
      </c>
      <c r="BB11" s="23">
        <v>6.7</v>
      </c>
      <c r="BC11" s="23">
        <v>6.2</v>
      </c>
      <c r="BD11" s="23">
        <v>5.6</v>
      </c>
      <c r="BE11" s="23">
        <v>4.9000000000000004</v>
      </c>
      <c r="BF11" s="23">
        <v>4.3</v>
      </c>
      <c r="BG11" s="23">
        <v>4</v>
      </c>
      <c r="BH11" s="23">
        <v>3.6</v>
      </c>
      <c r="BI11" s="23">
        <v>3.3</v>
      </c>
      <c r="BJ11" s="23">
        <v>3.1</v>
      </c>
      <c r="BK11" s="23">
        <v>3</v>
      </c>
      <c r="BL11" s="23">
        <v>3</v>
      </c>
      <c r="BM11" s="23">
        <v>3</v>
      </c>
      <c r="BN11" s="23">
        <v>2.9</v>
      </c>
      <c r="BO11" s="23">
        <v>2.9</v>
      </c>
      <c r="BP11" s="23">
        <v>2.8</v>
      </c>
      <c r="BQ11" s="23">
        <v>2.8</v>
      </c>
      <c r="BR11" s="23">
        <v>2.8</v>
      </c>
      <c r="BS11" s="23">
        <v>2.8</v>
      </c>
      <c r="BT11" s="23">
        <v>2.8</v>
      </c>
      <c r="BU11" s="23">
        <v>2.8</v>
      </c>
      <c r="BV11" s="23">
        <v>2.7</v>
      </c>
      <c r="BW11" s="23">
        <v>2.7</v>
      </c>
      <c r="BX11" s="23">
        <v>2.7</v>
      </c>
      <c r="BY11" s="23">
        <v>2.6</v>
      </c>
      <c r="BZ11" s="23">
        <v>2.6</v>
      </c>
      <c r="CA11" s="23">
        <v>2.6</v>
      </c>
      <c r="CB11" s="23">
        <v>2.6</v>
      </c>
      <c r="CC11" s="23">
        <v>2.6</v>
      </c>
      <c r="CD11" s="23">
        <v>2.7</v>
      </c>
      <c r="CE11" s="23">
        <v>2.7</v>
      </c>
      <c r="CF11" s="23">
        <v>2.7</v>
      </c>
      <c r="CG11" s="23">
        <v>2.7</v>
      </c>
      <c r="CH11" s="23">
        <v>2.7</v>
      </c>
      <c r="CI11" s="23">
        <v>2.7</v>
      </c>
      <c r="CJ11" s="23">
        <v>2.7</v>
      </c>
      <c r="CK11" s="23">
        <v>2.7</v>
      </c>
      <c r="CL11" s="23">
        <v>2.6</v>
      </c>
      <c r="CM11" s="23">
        <v>2.6</v>
      </c>
      <c r="CN11" s="23">
        <v>2.6</v>
      </c>
      <c r="CO11" s="23">
        <v>2.6</v>
      </c>
      <c r="CP11" s="23">
        <v>2.6</v>
      </c>
      <c r="CQ11" s="23">
        <v>2.6</v>
      </c>
      <c r="CR11" s="23">
        <v>2.6</v>
      </c>
      <c r="CS11" s="23">
        <v>2.6</v>
      </c>
      <c r="CT11" s="23">
        <v>2.6</v>
      </c>
      <c r="CU11" s="23">
        <v>2.6</v>
      </c>
      <c r="CV11" s="23">
        <v>2.7</v>
      </c>
      <c r="CW11" s="24">
        <v>2.7</v>
      </c>
    </row>
    <row r="12" spans="1:101" x14ac:dyDescent="0.25">
      <c r="A12" s="18" t="s">
        <v>158</v>
      </c>
      <c r="CW12" s="19"/>
    </row>
    <row r="13" spans="1:101" x14ac:dyDescent="0.25">
      <c r="A13" s="20" t="s">
        <v>153</v>
      </c>
      <c r="B13" s="21">
        <v>0.78900000000000003</v>
      </c>
      <c r="C13" s="21">
        <v>0.79200000000000004</v>
      </c>
      <c r="D13" s="21">
        <v>0.79600000000000004</v>
      </c>
      <c r="E13" s="21">
        <v>0.79800000000000004</v>
      </c>
      <c r="F13" s="21">
        <v>0.80300000000000005</v>
      </c>
      <c r="G13" s="21">
        <v>0.80800000000000005</v>
      </c>
      <c r="H13" s="21">
        <v>0.81200000000000006</v>
      </c>
      <c r="I13" s="21">
        <v>0.81299999999999994</v>
      </c>
      <c r="J13" s="21">
        <v>0.81899999999999995</v>
      </c>
      <c r="K13" s="21">
        <v>0.82299999999999995</v>
      </c>
      <c r="L13" s="21">
        <v>0.82499999999999996</v>
      </c>
      <c r="M13" s="21">
        <v>0.82699999999999996</v>
      </c>
      <c r="N13" s="21">
        <v>0.83199999999999996</v>
      </c>
      <c r="O13" s="21">
        <v>0.83599999999999997</v>
      </c>
      <c r="P13" s="21">
        <v>0.83899999999999997</v>
      </c>
      <c r="Q13" s="21">
        <v>0.84099999999999997</v>
      </c>
      <c r="R13" s="21">
        <v>0.84499999999999997</v>
      </c>
      <c r="S13" s="21">
        <v>0.85</v>
      </c>
      <c r="T13" s="21">
        <v>0.85299999999999998</v>
      </c>
      <c r="U13" s="21">
        <v>0.85499999999999998</v>
      </c>
      <c r="V13" s="21">
        <v>0.85799999999999998</v>
      </c>
      <c r="W13" s="21">
        <v>0.86199999999999999</v>
      </c>
      <c r="X13" s="21">
        <v>0.86599999999999999</v>
      </c>
      <c r="Y13" s="21">
        <v>0.86699999999999999</v>
      </c>
      <c r="Z13" s="21">
        <v>0.872</v>
      </c>
      <c r="AA13" s="21">
        <v>0.877</v>
      </c>
      <c r="AB13" s="21">
        <v>0.88200000000000001</v>
      </c>
      <c r="AC13" s="21">
        <v>0.88500000000000001</v>
      </c>
      <c r="AD13" s="21">
        <v>0.89100000000000001</v>
      </c>
      <c r="AE13" s="21">
        <v>0.89600000000000002</v>
      </c>
      <c r="AF13" s="21">
        <v>0.9</v>
      </c>
      <c r="AG13" s="21">
        <v>0.90400000000000003</v>
      </c>
      <c r="AH13" s="21">
        <v>0.91200000000000003</v>
      </c>
      <c r="AI13" s="21">
        <v>0.91800000000000004</v>
      </c>
      <c r="AJ13" s="21">
        <v>0.92400000000000004</v>
      </c>
      <c r="AK13" s="21">
        <v>0.93</v>
      </c>
      <c r="AL13" s="21">
        <v>0.93500000000000005</v>
      </c>
      <c r="AM13" s="21">
        <v>0.94099999999999995</v>
      </c>
      <c r="AN13" s="21">
        <v>0.94599999999999995</v>
      </c>
      <c r="AO13" s="21">
        <v>0.95099999999999996</v>
      </c>
      <c r="AP13" s="21">
        <v>0.95799999999999996</v>
      </c>
      <c r="AQ13" s="21">
        <v>0.95699999999999996</v>
      </c>
      <c r="AR13" s="21">
        <v>0.96499999999999997</v>
      </c>
      <c r="AS13" s="21">
        <v>0.97</v>
      </c>
      <c r="AT13" s="21">
        <v>0.98</v>
      </c>
      <c r="AU13" s="21">
        <v>0.99199999999999999</v>
      </c>
      <c r="AV13" s="21">
        <v>1.006</v>
      </c>
      <c r="AW13" s="21">
        <v>1.022</v>
      </c>
      <c r="AX13" s="21">
        <v>1.0389999999999999</v>
      </c>
      <c r="AY13" s="21">
        <v>1.0549999999999999</v>
      </c>
      <c r="AZ13" s="21">
        <v>1.07</v>
      </c>
      <c r="BA13" s="21">
        <v>1.0820000000000001</v>
      </c>
      <c r="BB13" s="21">
        <v>1.0960000000000001</v>
      </c>
      <c r="BC13" s="21">
        <v>1.1060000000000001</v>
      </c>
      <c r="BD13" s="21">
        <v>1.119</v>
      </c>
      <c r="BE13" s="21">
        <v>1.1259999999999999</v>
      </c>
      <c r="BF13" s="21">
        <v>1.141</v>
      </c>
      <c r="BG13" s="21">
        <v>1.151</v>
      </c>
      <c r="BH13" s="21">
        <v>1.163</v>
      </c>
      <c r="BI13" s="21">
        <v>1.1679999999999999</v>
      </c>
      <c r="BJ13" s="21">
        <v>1.179</v>
      </c>
      <c r="BK13" s="21">
        <v>1.1879999999999999</v>
      </c>
      <c r="BL13" s="21">
        <v>1.198</v>
      </c>
      <c r="BM13" s="21">
        <v>1.2030000000000001</v>
      </c>
      <c r="BN13" s="21">
        <v>1.214</v>
      </c>
      <c r="BO13" s="21">
        <v>1.2230000000000001</v>
      </c>
      <c r="BP13" s="21">
        <v>1.2330000000000001</v>
      </c>
      <c r="BQ13" s="21">
        <v>1.238</v>
      </c>
      <c r="BR13" s="21">
        <v>1.2490000000000001</v>
      </c>
      <c r="BS13" s="21">
        <v>1.258</v>
      </c>
      <c r="BT13" s="21">
        <v>1.268</v>
      </c>
      <c r="BU13" s="21">
        <v>1.2729999999999999</v>
      </c>
      <c r="BV13" s="21">
        <v>1.284</v>
      </c>
      <c r="BW13" s="21">
        <v>1.2929999999999999</v>
      </c>
      <c r="BX13" s="21">
        <v>1.3029999999999999</v>
      </c>
      <c r="BY13" s="21">
        <v>1.3089999999999999</v>
      </c>
      <c r="BZ13" s="21">
        <v>1.32</v>
      </c>
      <c r="CA13" s="21">
        <v>1.329</v>
      </c>
      <c r="CB13" s="21">
        <v>1.34</v>
      </c>
      <c r="CC13" s="21">
        <v>1.345</v>
      </c>
      <c r="CD13" s="21">
        <v>1.357</v>
      </c>
      <c r="CE13" s="21">
        <v>1.3660000000000001</v>
      </c>
      <c r="CF13" s="21">
        <v>1.377</v>
      </c>
      <c r="CG13" s="21">
        <v>1.383</v>
      </c>
      <c r="CH13" s="21">
        <v>1.3939999999999999</v>
      </c>
      <c r="CI13" s="21">
        <v>1.4039999999999999</v>
      </c>
      <c r="CJ13" s="21">
        <v>1.415</v>
      </c>
      <c r="CK13" s="21">
        <v>1.421</v>
      </c>
      <c r="CL13" s="21">
        <v>1.4330000000000001</v>
      </c>
      <c r="CM13" s="21">
        <v>1.4430000000000001</v>
      </c>
      <c r="CN13" s="21">
        <v>1.454</v>
      </c>
      <c r="CO13" s="21">
        <v>1.46</v>
      </c>
      <c r="CP13" s="21">
        <v>1.472</v>
      </c>
      <c r="CQ13" s="21">
        <v>1.4830000000000001</v>
      </c>
      <c r="CR13" s="21">
        <v>1.4950000000000001</v>
      </c>
      <c r="CS13" s="21">
        <v>1.5009999999999999</v>
      </c>
      <c r="CT13" s="21">
        <v>1.5129999999999999</v>
      </c>
      <c r="CU13" s="21">
        <v>1.524</v>
      </c>
      <c r="CV13" s="21">
        <v>1.536</v>
      </c>
      <c r="CW13" s="22">
        <v>1.5429999999999999</v>
      </c>
    </row>
    <row r="14" spans="1:101" x14ac:dyDescent="0.25">
      <c r="A14" s="20" t="s">
        <v>154</v>
      </c>
      <c r="B14" s="23" t="s">
        <v>157</v>
      </c>
      <c r="C14" s="23" t="s">
        <v>157</v>
      </c>
      <c r="D14" s="23" t="s">
        <v>157</v>
      </c>
      <c r="E14" s="23" t="s">
        <v>157</v>
      </c>
      <c r="F14" s="23" t="s">
        <v>157</v>
      </c>
      <c r="G14" s="23" t="s">
        <v>157</v>
      </c>
      <c r="H14" s="23" t="s">
        <v>157</v>
      </c>
      <c r="I14" s="23">
        <v>1.9</v>
      </c>
      <c r="J14" s="23">
        <v>2</v>
      </c>
      <c r="K14" s="23">
        <v>1.9</v>
      </c>
      <c r="L14" s="23">
        <v>1.8</v>
      </c>
      <c r="M14" s="23">
        <v>1.8</v>
      </c>
      <c r="N14" s="23">
        <v>1.7</v>
      </c>
      <c r="O14" s="23">
        <v>1.6</v>
      </c>
      <c r="P14" s="23">
        <v>1.6</v>
      </c>
      <c r="Q14" s="23">
        <v>1.6</v>
      </c>
      <c r="R14" s="23">
        <v>1.6</v>
      </c>
      <c r="S14" s="23">
        <v>1.7</v>
      </c>
      <c r="T14" s="23">
        <v>1.6</v>
      </c>
      <c r="U14" s="23">
        <v>1.6</v>
      </c>
      <c r="V14" s="23">
        <v>1.6</v>
      </c>
      <c r="W14" s="23">
        <v>1.6</v>
      </c>
      <c r="X14" s="23">
        <v>1.5</v>
      </c>
      <c r="Y14" s="23">
        <v>1.5</v>
      </c>
      <c r="Z14" s="23">
        <v>1.5</v>
      </c>
      <c r="AA14" s="23">
        <v>1.6</v>
      </c>
      <c r="AB14" s="23">
        <v>1.7</v>
      </c>
      <c r="AC14" s="23">
        <v>1.8</v>
      </c>
      <c r="AD14" s="23">
        <v>2</v>
      </c>
      <c r="AE14" s="23">
        <v>2.1</v>
      </c>
      <c r="AF14" s="23">
        <v>2.1</v>
      </c>
      <c r="AG14" s="23">
        <v>2.2000000000000002</v>
      </c>
      <c r="AH14" s="23">
        <v>2.2000000000000002</v>
      </c>
      <c r="AI14" s="23">
        <v>2.2999999999999998</v>
      </c>
      <c r="AJ14" s="23">
        <v>2.4</v>
      </c>
      <c r="AK14" s="23">
        <v>2.6</v>
      </c>
      <c r="AL14" s="23">
        <v>2.6</v>
      </c>
      <c r="AM14" s="23">
        <v>2.6</v>
      </c>
      <c r="AN14" s="23">
        <v>2.5</v>
      </c>
      <c r="AO14" s="23">
        <v>2.4</v>
      </c>
      <c r="AP14" s="23">
        <v>2.4</v>
      </c>
      <c r="AQ14" s="23">
        <v>2.2000000000000002</v>
      </c>
      <c r="AR14" s="23">
        <v>2.1</v>
      </c>
      <c r="AS14" s="23">
        <v>2.1</v>
      </c>
      <c r="AT14" s="23">
        <v>2</v>
      </c>
      <c r="AU14" s="23">
        <v>2.5</v>
      </c>
      <c r="AV14" s="23">
        <v>3.1</v>
      </c>
      <c r="AW14" s="23">
        <v>3.9</v>
      </c>
      <c r="AX14" s="23">
        <v>4.8</v>
      </c>
      <c r="AY14" s="23">
        <v>5.5</v>
      </c>
      <c r="AZ14" s="23">
        <v>6</v>
      </c>
      <c r="BA14" s="23">
        <v>6.2</v>
      </c>
      <c r="BB14" s="23">
        <v>6</v>
      </c>
      <c r="BC14" s="23">
        <v>5.6</v>
      </c>
      <c r="BD14" s="23">
        <v>5.2</v>
      </c>
      <c r="BE14" s="23">
        <v>4.7</v>
      </c>
      <c r="BF14" s="23">
        <v>4.4000000000000004</v>
      </c>
      <c r="BG14" s="23">
        <v>4.2</v>
      </c>
      <c r="BH14" s="23">
        <v>4.0999999999999996</v>
      </c>
      <c r="BI14" s="23">
        <v>4</v>
      </c>
      <c r="BJ14" s="23">
        <v>3.8</v>
      </c>
      <c r="BK14" s="23">
        <v>3.5</v>
      </c>
      <c r="BL14" s="23">
        <v>3.3</v>
      </c>
      <c r="BM14" s="23">
        <v>3.1</v>
      </c>
      <c r="BN14" s="23">
        <v>3.1</v>
      </c>
      <c r="BO14" s="23">
        <v>3</v>
      </c>
      <c r="BP14" s="23">
        <v>3</v>
      </c>
      <c r="BQ14" s="23">
        <v>2.9</v>
      </c>
      <c r="BR14" s="23">
        <v>2.9</v>
      </c>
      <c r="BS14" s="23">
        <v>2.9</v>
      </c>
      <c r="BT14" s="23">
        <v>2.9</v>
      </c>
      <c r="BU14" s="23">
        <v>2.9</v>
      </c>
      <c r="BV14" s="23">
        <v>2.8</v>
      </c>
      <c r="BW14" s="23">
        <v>2.8</v>
      </c>
      <c r="BX14" s="23">
        <v>2.8</v>
      </c>
      <c r="BY14" s="23">
        <v>2.8</v>
      </c>
      <c r="BZ14" s="23">
        <v>2.8</v>
      </c>
      <c r="CA14" s="23">
        <v>2.8</v>
      </c>
      <c r="CB14" s="23">
        <v>2.8</v>
      </c>
      <c r="CC14" s="23">
        <v>2.8</v>
      </c>
      <c r="CD14" s="23">
        <v>2.8</v>
      </c>
      <c r="CE14" s="23">
        <v>2.8</v>
      </c>
      <c r="CF14" s="23">
        <v>2.8</v>
      </c>
      <c r="CG14" s="23">
        <v>2.8</v>
      </c>
      <c r="CH14" s="23">
        <v>2.8</v>
      </c>
      <c r="CI14" s="23">
        <v>2.8</v>
      </c>
      <c r="CJ14" s="23">
        <v>2.8</v>
      </c>
      <c r="CK14" s="23">
        <v>2.8</v>
      </c>
      <c r="CL14" s="23">
        <v>2.8</v>
      </c>
      <c r="CM14" s="23">
        <v>2.8</v>
      </c>
      <c r="CN14" s="23">
        <v>2.8</v>
      </c>
      <c r="CO14" s="23">
        <v>2.8</v>
      </c>
      <c r="CP14" s="23">
        <v>2.8</v>
      </c>
      <c r="CQ14" s="23">
        <v>2.8</v>
      </c>
      <c r="CR14" s="23">
        <v>2.8</v>
      </c>
      <c r="CS14" s="23">
        <v>2.8</v>
      </c>
      <c r="CT14" s="23">
        <v>2.8</v>
      </c>
      <c r="CU14" s="23">
        <v>2.8</v>
      </c>
      <c r="CV14" s="23">
        <v>2.8</v>
      </c>
      <c r="CW14" s="24">
        <v>2.8</v>
      </c>
    </row>
    <row r="15" spans="1:101" x14ac:dyDescent="0.25">
      <c r="A15" s="25" t="s">
        <v>159</v>
      </c>
      <c r="CW15" s="19"/>
    </row>
    <row r="16" spans="1:101" x14ac:dyDescent="0.25">
      <c r="A16" s="20" t="s">
        <v>153</v>
      </c>
      <c r="B16" s="21">
        <v>0.79700000000000004</v>
      </c>
      <c r="C16" s="21">
        <v>0.80100000000000005</v>
      </c>
      <c r="D16" s="21">
        <v>0.80500000000000005</v>
      </c>
      <c r="E16" s="21">
        <v>0.80800000000000005</v>
      </c>
      <c r="F16" s="21">
        <v>0.81399999999999995</v>
      </c>
      <c r="G16" s="21">
        <v>0.81899999999999995</v>
      </c>
      <c r="H16" s="21">
        <v>0.82299999999999995</v>
      </c>
      <c r="I16" s="21">
        <v>0.82399999999999995</v>
      </c>
      <c r="J16" s="21">
        <v>0.83</v>
      </c>
      <c r="K16" s="21">
        <v>0.83299999999999996</v>
      </c>
      <c r="L16" s="21">
        <v>0.83599999999999997</v>
      </c>
      <c r="M16" s="21">
        <v>0.83899999999999997</v>
      </c>
      <c r="N16" s="21">
        <v>0.84399999999999997</v>
      </c>
      <c r="O16" s="21">
        <v>0.84799999999999998</v>
      </c>
      <c r="P16" s="21">
        <v>0.85199999999999998</v>
      </c>
      <c r="Q16" s="21">
        <v>0.85299999999999998</v>
      </c>
      <c r="R16" s="21">
        <v>0.85799999999999998</v>
      </c>
      <c r="S16" s="21">
        <v>0.86299999999999999</v>
      </c>
      <c r="T16" s="21">
        <v>0.86599999999999999</v>
      </c>
      <c r="U16" s="21">
        <v>0.86799999999999999</v>
      </c>
      <c r="V16" s="21">
        <v>0.871</v>
      </c>
      <c r="W16" s="21">
        <v>0.876</v>
      </c>
      <c r="X16" s="21">
        <v>0.88</v>
      </c>
      <c r="Y16" s="21">
        <v>0.88200000000000001</v>
      </c>
      <c r="Z16" s="21">
        <v>0.88700000000000001</v>
      </c>
      <c r="AA16" s="21">
        <v>0.89300000000000002</v>
      </c>
      <c r="AB16" s="21">
        <v>0.89700000000000002</v>
      </c>
      <c r="AC16" s="21">
        <v>0.90200000000000002</v>
      </c>
      <c r="AD16" s="21">
        <v>0.90900000000000003</v>
      </c>
      <c r="AE16" s="21">
        <v>0.91300000000000003</v>
      </c>
      <c r="AF16" s="21">
        <v>0.91800000000000004</v>
      </c>
      <c r="AG16" s="21">
        <v>0.92200000000000004</v>
      </c>
      <c r="AH16" s="21">
        <v>0.92900000000000005</v>
      </c>
      <c r="AI16" s="21">
        <v>0.93500000000000005</v>
      </c>
      <c r="AJ16" s="21">
        <v>0.93899999999999995</v>
      </c>
      <c r="AK16" s="21">
        <v>0.94499999999999995</v>
      </c>
      <c r="AL16" s="21">
        <v>0.95099999999999996</v>
      </c>
      <c r="AM16" s="21">
        <v>0.95599999999999996</v>
      </c>
      <c r="AN16" s="21">
        <v>0.96099999999999997</v>
      </c>
      <c r="AO16" s="21">
        <v>0.96599999999999997</v>
      </c>
      <c r="AP16" s="21">
        <v>0.97199999999999998</v>
      </c>
      <c r="AQ16" s="21">
        <v>0.97499999999999998</v>
      </c>
      <c r="AR16" s="21">
        <v>0.98</v>
      </c>
      <c r="AS16" s="21">
        <v>0.98399999999999999</v>
      </c>
      <c r="AT16" s="21">
        <v>0.995</v>
      </c>
      <c r="AU16" s="21">
        <v>1.004</v>
      </c>
      <c r="AV16" s="21">
        <v>1.016</v>
      </c>
      <c r="AW16" s="21">
        <v>1.03</v>
      </c>
      <c r="AX16" s="21">
        <v>1.046</v>
      </c>
      <c r="AY16" s="21">
        <v>1.0609999999999999</v>
      </c>
      <c r="AZ16" s="21">
        <v>1.075</v>
      </c>
      <c r="BA16" s="21">
        <v>1.0860000000000001</v>
      </c>
      <c r="BB16" s="21">
        <v>1.1000000000000001</v>
      </c>
      <c r="BC16" s="21">
        <v>1.109</v>
      </c>
      <c r="BD16" s="21">
        <v>1.121</v>
      </c>
      <c r="BE16" s="21">
        <v>1.129</v>
      </c>
      <c r="BF16" s="21">
        <v>1.143</v>
      </c>
      <c r="BG16" s="21">
        <v>1.153</v>
      </c>
      <c r="BH16" s="21">
        <v>1.1639999999999999</v>
      </c>
      <c r="BI16" s="21">
        <v>1.171</v>
      </c>
      <c r="BJ16" s="21">
        <v>1.1830000000000001</v>
      </c>
      <c r="BK16" s="21">
        <v>1.1919999999999999</v>
      </c>
      <c r="BL16" s="21">
        <v>1.202</v>
      </c>
      <c r="BM16" s="21">
        <v>1.2090000000000001</v>
      </c>
      <c r="BN16" s="21">
        <v>1.22</v>
      </c>
      <c r="BO16" s="21">
        <v>1.2290000000000001</v>
      </c>
      <c r="BP16" s="21">
        <v>1.238</v>
      </c>
      <c r="BQ16" s="21">
        <v>1.2450000000000001</v>
      </c>
      <c r="BR16" s="21">
        <v>1.256</v>
      </c>
      <c r="BS16" s="21">
        <v>1.2649999999999999</v>
      </c>
      <c r="BT16" s="21">
        <v>1.274</v>
      </c>
      <c r="BU16" s="21">
        <v>1.2809999999999999</v>
      </c>
      <c r="BV16" s="21">
        <v>1.2929999999999999</v>
      </c>
      <c r="BW16" s="21">
        <v>1.3009999999999999</v>
      </c>
      <c r="BX16" s="21">
        <v>1.3109999999999999</v>
      </c>
      <c r="BY16" s="21">
        <v>1.3180000000000001</v>
      </c>
      <c r="BZ16" s="21">
        <v>1.33</v>
      </c>
      <c r="CA16" s="21">
        <v>1.339</v>
      </c>
      <c r="CB16" s="21">
        <v>1.349</v>
      </c>
      <c r="CC16" s="21">
        <v>1.3560000000000001</v>
      </c>
      <c r="CD16" s="21">
        <v>1.3680000000000001</v>
      </c>
      <c r="CE16" s="21">
        <v>1.377</v>
      </c>
      <c r="CF16" s="21">
        <v>1.387</v>
      </c>
      <c r="CG16" s="21">
        <v>1.3939999999999999</v>
      </c>
      <c r="CH16" s="21">
        <v>1.407</v>
      </c>
      <c r="CI16" s="21">
        <v>1.4159999999999999</v>
      </c>
      <c r="CJ16" s="21">
        <v>1.427</v>
      </c>
      <c r="CK16" s="21">
        <v>1.4339999999999999</v>
      </c>
      <c r="CL16" s="21">
        <v>1.4470000000000001</v>
      </c>
      <c r="CM16" s="21">
        <v>1.456</v>
      </c>
      <c r="CN16" s="21">
        <v>1.4670000000000001</v>
      </c>
      <c r="CO16" s="21">
        <v>1.474</v>
      </c>
      <c r="CP16" s="21">
        <v>1.488</v>
      </c>
      <c r="CQ16" s="21">
        <v>1.4970000000000001</v>
      </c>
      <c r="CR16" s="21">
        <v>1.5089999999999999</v>
      </c>
      <c r="CS16" s="21">
        <v>1.516</v>
      </c>
      <c r="CT16" s="21">
        <v>1.53</v>
      </c>
      <c r="CU16" s="21">
        <v>1.54</v>
      </c>
      <c r="CV16" s="21">
        <v>1.552</v>
      </c>
      <c r="CW16" s="22">
        <v>1.56</v>
      </c>
    </row>
    <row r="17" spans="1:101" x14ac:dyDescent="0.25">
      <c r="A17" s="20" t="s">
        <v>154</v>
      </c>
      <c r="B17" s="23">
        <v>1.8</v>
      </c>
      <c r="C17" s="23">
        <v>1.9</v>
      </c>
      <c r="D17" s="23">
        <v>2</v>
      </c>
      <c r="E17" s="23">
        <v>2</v>
      </c>
      <c r="F17" s="23">
        <v>2.1</v>
      </c>
      <c r="G17" s="23">
        <v>2.1</v>
      </c>
      <c r="H17" s="23">
        <v>2.2000000000000002</v>
      </c>
      <c r="I17" s="23">
        <v>2.1</v>
      </c>
      <c r="J17" s="23">
        <v>2.1</v>
      </c>
      <c r="K17" s="23">
        <v>1.9</v>
      </c>
      <c r="L17" s="23">
        <v>1.8</v>
      </c>
      <c r="M17" s="23">
        <v>1.8</v>
      </c>
      <c r="N17" s="23">
        <v>1.7</v>
      </c>
      <c r="O17" s="23">
        <v>1.7</v>
      </c>
      <c r="P17" s="23">
        <v>1.8</v>
      </c>
      <c r="Q17" s="23">
        <v>1.8</v>
      </c>
      <c r="R17" s="23">
        <v>1.8</v>
      </c>
      <c r="S17" s="23">
        <v>1.7</v>
      </c>
      <c r="T17" s="23">
        <v>1.7</v>
      </c>
      <c r="U17" s="23">
        <v>1.7</v>
      </c>
      <c r="V17" s="23">
        <v>1.7</v>
      </c>
      <c r="W17" s="23">
        <v>1.6</v>
      </c>
      <c r="X17" s="23">
        <v>1.6</v>
      </c>
      <c r="Y17" s="23">
        <v>1.6</v>
      </c>
      <c r="Z17" s="23">
        <v>1.6</v>
      </c>
      <c r="AA17" s="23">
        <v>1.7</v>
      </c>
      <c r="AB17" s="23">
        <v>1.8</v>
      </c>
      <c r="AC17" s="23">
        <v>2</v>
      </c>
      <c r="AD17" s="23">
        <v>2.2000000000000002</v>
      </c>
      <c r="AE17" s="23">
        <v>2.2999999999999998</v>
      </c>
      <c r="AF17" s="23">
        <v>2.2999999999999998</v>
      </c>
      <c r="AG17" s="23">
        <v>2.2999999999999998</v>
      </c>
      <c r="AH17" s="23">
        <v>2.2999999999999998</v>
      </c>
      <c r="AI17" s="23">
        <v>2.2999999999999998</v>
      </c>
      <c r="AJ17" s="23">
        <v>2.2999999999999998</v>
      </c>
      <c r="AK17" s="23">
        <v>2.4</v>
      </c>
      <c r="AL17" s="23">
        <v>2.4</v>
      </c>
      <c r="AM17" s="23">
        <v>2.4</v>
      </c>
      <c r="AN17" s="23">
        <v>2.4</v>
      </c>
      <c r="AO17" s="23">
        <v>2.2999999999999998</v>
      </c>
      <c r="AP17" s="23">
        <v>2.2000000000000002</v>
      </c>
      <c r="AQ17" s="23">
        <v>2.2000000000000002</v>
      </c>
      <c r="AR17" s="23">
        <v>2.1</v>
      </c>
      <c r="AS17" s="23">
        <v>2</v>
      </c>
      <c r="AT17" s="23">
        <v>2.1</v>
      </c>
      <c r="AU17" s="23">
        <v>2.2999999999999998</v>
      </c>
      <c r="AV17" s="23">
        <v>2.8</v>
      </c>
      <c r="AW17" s="23">
        <v>3.4</v>
      </c>
      <c r="AX17" s="23">
        <v>4.0999999999999996</v>
      </c>
      <c r="AY17" s="23">
        <v>4.8</v>
      </c>
      <c r="AZ17" s="23">
        <v>5.3</v>
      </c>
      <c r="BA17" s="23">
        <v>5.5</v>
      </c>
      <c r="BB17" s="23">
        <v>5.5</v>
      </c>
      <c r="BC17" s="23">
        <v>5.2</v>
      </c>
      <c r="BD17" s="23">
        <v>4.8</v>
      </c>
      <c r="BE17" s="23">
        <v>4.5</v>
      </c>
      <c r="BF17" s="23">
        <v>4.2</v>
      </c>
      <c r="BG17" s="23">
        <v>4</v>
      </c>
      <c r="BH17" s="23">
        <v>3.9</v>
      </c>
      <c r="BI17" s="23">
        <v>3.8</v>
      </c>
      <c r="BJ17" s="23">
        <v>3.7</v>
      </c>
      <c r="BK17" s="23">
        <v>3.6</v>
      </c>
      <c r="BL17" s="23">
        <v>3.5</v>
      </c>
      <c r="BM17" s="23">
        <v>3.3</v>
      </c>
      <c r="BN17" s="23">
        <v>3.3</v>
      </c>
      <c r="BO17" s="23">
        <v>3.2</v>
      </c>
      <c r="BP17" s="23">
        <v>3.1</v>
      </c>
      <c r="BQ17" s="23">
        <v>3.1</v>
      </c>
      <c r="BR17" s="23">
        <v>3</v>
      </c>
      <c r="BS17" s="23">
        <v>3</v>
      </c>
      <c r="BT17" s="23">
        <v>2.9</v>
      </c>
      <c r="BU17" s="23">
        <v>2.9</v>
      </c>
      <c r="BV17" s="23">
        <v>2.9</v>
      </c>
      <c r="BW17" s="23">
        <v>2.9</v>
      </c>
      <c r="BX17" s="23">
        <v>2.9</v>
      </c>
      <c r="BY17" s="23">
        <v>2.9</v>
      </c>
      <c r="BZ17" s="23">
        <v>2.9</v>
      </c>
      <c r="CA17" s="23">
        <v>2.9</v>
      </c>
      <c r="CB17" s="23">
        <v>2.9</v>
      </c>
      <c r="CC17" s="23">
        <v>2.9</v>
      </c>
      <c r="CD17" s="23">
        <v>2.9</v>
      </c>
      <c r="CE17" s="23">
        <v>2.9</v>
      </c>
      <c r="CF17" s="23">
        <v>2.9</v>
      </c>
      <c r="CG17" s="23">
        <v>2.9</v>
      </c>
      <c r="CH17" s="23">
        <v>2.9</v>
      </c>
      <c r="CI17" s="23">
        <v>2.8</v>
      </c>
      <c r="CJ17" s="23">
        <v>2.8</v>
      </c>
      <c r="CK17" s="23">
        <v>2.8</v>
      </c>
      <c r="CL17" s="23">
        <v>2.8</v>
      </c>
      <c r="CM17" s="23">
        <v>2.8</v>
      </c>
      <c r="CN17" s="23">
        <v>2.8</v>
      </c>
      <c r="CO17" s="23">
        <v>2.8</v>
      </c>
      <c r="CP17" s="23">
        <v>2.8</v>
      </c>
      <c r="CQ17" s="23">
        <v>2.8</v>
      </c>
      <c r="CR17" s="23">
        <v>2.8</v>
      </c>
      <c r="CS17" s="23">
        <v>2.8</v>
      </c>
      <c r="CT17" s="23">
        <v>2.8</v>
      </c>
      <c r="CU17" s="23">
        <v>2.8</v>
      </c>
      <c r="CV17" s="23">
        <v>2.8</v>
      </c>
      <c r="CW17" s="24">
        <v>2.9</v>
      </c>
    </row>
    <row r="18" spans="1:101" x14ac:dyDescent="0.25">
      <c r="A18" s="25" t="s">
        <v>160</v>
      </c>
      <c r="CW18" s="19"/>
    </row>
    <row r="19" spans="1:101" x14ac:dyDescent="0.25">
      <c r="A19" s="20" t="s">
        <v>153</v>
      </c>
      <c r="B19" s="21">
        <v>0.79500000000000004</v>
      </c>
      <c r="C19" s="21">
        <v>0.79900000000000004</v>
      </c>
      <c r="D19" s="21">
        <v>0.80200000000000005</v>
      </c>
      <c r="E19" s="21">
        <v>0.80500000000000005</v>
      </c>
      <c r="F19" s="21">
        <v>0.81200000000000006</v>
      </c>
      <c r="G19" s="21">
        <v>0.81599999999999995</v>
      </c>
      <c r="H19" s="21">
        <v>0.81899999999999995</v>
      </c>
      <c r="I19" s="21">
        <v>0.82099999999999995</v>
      </c>
      <c r="J19" s="21">
        <v>0.82699999999999996</v>
      </c>
      <c r="K19" s="21">
        <v>0.83099999999999996</v>
      </c>
      <c r="L19" s="21">
        <v>0.83399999999999996</v>
      </c>
      <c r="M19" s="21">
        <v>0.83599999999999997</v>
      </c>
      <c r="N19" s="21">
        <v>0.84099999999999997</v>
      </c>
      <c r="O19" s="21">
        <v>0.84499999999999997</v>
      </c>
      <c r="P19" s="21">
        <v>0.84899999999999998</v>
      </c>
      <c r="Q19" s="21">
        <v>0.85</v>
      </c>
      <c r="R19" s="21">
        <v>0.85499999999999998</v>
      </c>
      <c r="S19" s="21">
        <v>0.86</v>
      </c>
      <c r="T19" s="21">
        <v>0.86399999999999999</v>
      </c>
      <c r="U19" s="21">
        <v>0.86599999999999999</v>
      </c>
      <c r="V19" s="21">
        <v>0.87</v>
      </c>
      <c r="W19" s="21">
        <v>0.874</v>
      </c>
      <c r="X19" s="21">
        <v>0.878</v>
      </c>
      <c r="Y19" s="21">
        <v>0.88</v>
      </c>
      <c r="Z19" s="21">
        <v>0.88500000000000001</v>
      </c>
      <c r="AA19" s="21">
        <v>0.89</v>
      </c>
      <c r="AB19" s="21">
        <v>0.89500000000000002</v>
      </c>
      <c r="AC19" s="21">
        <v>0.89900000000000002</v>
      </c>
      <c r="AD19" s="21">
        <v>0.90600000000000003</v>
      </c>
      <c r="AE19" s="21">
        <v>0.91100000000000003</v>
      </c>
      <c r="AF19" s="21">
        <v>0.91500000000000004</v>
      </c>
      <c r="AG19" s="21">
        <v>0.91900000000000004</v>
      </c>
      <c r="AH19" s="21">
        <v>0.92800000000000005</v>
      </c>
      <c r="AI19" s="21">
        <v>0.93300000000000005</v>
      </c>
      <c r="AJ19" s="21">
        <v>0.93899999999999995</v>
      </c>
      <c r="AK19" s="21">
        <v>0.94399999999999995</v>
      </c>
      <c r="AL19" s="21">
        <v>0.95</v>
      </c>
      <c r="AM19" s="21">
        <v>0.95599999999999996</v>
      </c>
      <c r="AN19" s="21">
        <v>0.96099999999999997</v>
      </c>
      <c r="AO19" s="21">
        <v>0.96499999999999997</v>
      </c>
      <c r="AP19" s="21">
        <v>0.97199999999999998</v>
      </c>
      <c r="AQ19" s="21">
        <v>0.97299999999999998</v>
      </c>
      <c r="AR19" s="21">
        <v>0.98</v>
      </c>
      <c r="AS19" s="21">
        <v>0.98499999999999999</v>
      </c>
      <c r="AT19" s="21">
        <v>0.995</v>
      </c>
      <c r="AU19" s="21">
        <v>1.004</v>
      </c>
      <c r="AV19" s="21">
        <v>1.0169999999999999</v>
      </c>
      <c r="AW19" s="21">
        <v>1.0289999999999999</v>
      </c>
      <c r="AX19" s="21">
        <v>1.046</v>
      </c>
      <c r="AY19" s="21">
        <v>1.0620000000000001</v>
      </c>
      <c r="AZ19" s="21">
        <v>1.075</v>
      </c>
      <c r="BA19" s="21">
        <v>1.085</v>
      </c>
      <c r="BB19" s="21">
        <v>1.099</v>
      </c>
      <c r="BC19" s="21">
        <v>1.1080000000000001</v>
      </c>
      <c r="BD19" s="21">
        <v>1.1200000000000001</v>
      </c>
      <c r="BE19" s="21">
        <v>1.127</v>
      </c>
      <c r="BF19" s="21">
        <v>1.141</v>
      </c>
      <c r="BG19" s="21">
        <v>1.151</v>
      </c>
      <c r="BH19" s="21">
        <v>1.161</v>
      </c>
      <c r="BI19" s="21">
        <v>1.1679999999999999</v>
      </c>
      <c r="BJ19" s="21">
        <v>1.179</v>
      </c>
      <c r="BK19" s="21">
        <v>1.1879999999999999</v>
      </c>
      <c r="BL19" s="21">
        <v>1.1970000000000001</v>
      </c>
      <c r="BM19" s="21">
        <v>1.2030000000000001</v>
      </c>
      <c r="BN19" s="21">
        <v>1.2150000000000001</v>
      </c>
      <c r="BO19" s="21">
        <v>1.2230000000000001</v>
      </c>
      <c r="BP19" s="21">
        <v>1.232</v>
      </c>
      <c r="BQ19" s="21">
        <v>1.238</v>
      </c>
      <c r="BR19" s="21">
        <v>1.25</v>
      </c>
      <c r="BS19" s="21">
        <v>1.2589999999999999</v>
      </c>
      <c r="BT19" s="21">
        <v>1.268</v>
      </c>
      <c r="BU19" s="21">
        <v>1.274</v>
      </c>
      <c r="BV19" s="21">
        <v>1.286</v>
      </c>
      <c r="BW19" s="21">
        <v>1.2949999999999999</v>
      </c>
      <c r="BX19" s="21">
        <v>1.304</v>
      </c>
      <c r="BY19" s="21">
        <v>1.3109999999999999</v>
      </c>
      <c r="BZ19" s="21">
        <v>1.323</v>
      </c>
      <c r="CA19" s="21">
        <v>1.3320000000000001</v>
      </c>
      <c r="CB19" s="21">
        <v>1.341</v>
      </c>
      <c r="CC19" s="21">
        <v>1.3480000000000001</v>
      </c>
      <c r="CD19" s="21">
        <v>1.361</v>
      </c>
      <c r="CE19" s="21">
        <v>1.37</v>
      </c>
      <c r="CF19" s="21">
        <v>1.379</v>
      </c>
      <c r="CG19" s="21">
        <v>1.3859999999999999</v>
      </c>
      <c r="CH19" s="21">
        <v>1.399</v>
      </c>
      <c r="CI19" s="21">
        <v>1.4079999999999999</v>
      </c>
      <c r="CJ19" s="21">
        <v>1.4179999999999999</v>
      </c>
      <c r="CK19" s="21">
        <v>1.425</v>
      </c>
      <c r="CL19" s="21">
        <v>1.4379999999999999</v>
      </c>
      <c r="CM19" s="21">
        <v>1.448</v>
      </c>
      <c r="CN19" s="21">
        <v>1.458</v>
      </c>
      <c r="CO19" s="21">
        <v>1.4650000000000001</v>
      </c>
      <c r="CP19" s="21">
        <v>1.4790000000000001</v>
      </c>
      <c r="CQ19" s="21">
        <v>1.488</v>
      </c>
      <c r="CR19" s="21">
        <v>1.4990000000000001</v>
      </c>
      <c r="CS19" s="21">
        <v>1.5069999999999999</v>
      </c>
      <c r="CT19" s="21">
        <v>1.5209999999999999</v>
      </c>
      <c r="CU19" s="21">
        <v>1.5309999999999999</v>
      </c>
      <c r="CV19" s="21">
        <v>1.542</v>
      </c>
      <c r="CW19" s="22">
        <v>1.55</v>
      </c>
    </row>
    <row r="20" spans="1:101" x14ac:dyDescent="0.25">
      <c r="A20" s="20" t="s">
        <v>154</v>
      </c>
      <c r="B20" s="23">
        <v>1.6</v>
      </c>
      <c r="C20" s="23">
        <v>1.7</v>
      </c>
      <c r="D20" s="23">
        <v>1.8</v>
      </c>
      <c r="E20" s="23">
        <v>1.9</v>
      </c>
      <c r="F20" s="23">
        <v>1.9</v>
      </c>
      <c r="G20" s="23">
        <v>2</v>
      </c>
      <c r="H20" s="23">
        <v>2</v>
      </c>
      <c r="I20" s="23">
        <v>2</v>
      </c>
      <c r="J20" s="23">
        <v>2</v>
      </c>
      <c r="K20" s="23">
        <v>1.9</v>
      </c>
      <c r="L20" s="23">
        <v>1.8</v>
      </c>
      <c r="M20" s="23">
        <v>1.8</v>
      </c>
      <c r="N20" s="23">
        <v>1.8</v>
      </c>
      <c r="O20" s="23">
        <v>1.8</v>
      </c>
      <c r="P20" s="23">
        <v>1.8</v>
      </c>
      <c r="Q20" s="23">
        <v>1.8</v>
      </c>
      <c r="R20" s="23">
        <v>1.7</v>
      </c>
      <c r="S20" s="23">
        <v>1.7</v>
      </c>
      <c r="T20" s="23">
        <v>1.7</v>
      </c>
      <c r="U20" s="23">
        <v>1.7</v>
      </c>
      <c r="V20" s="23">
        <v>1.8</v>
      </c>
      <c r="W20" s="23">
        <v>1.7</v>
      </c>
      <c r="X20" s="23">
        <v>1.7</v>
      </c>
      <c r="Y20" s="23">
        <v>1.6</v>
      </c>
      <c r="Z20" s="23">
        <v>1.6</v>
      </c>
      <c r="AA20" s="23">
        <v>1.7</v>
      </c>
      <c r="AB20" s="23">
        <v>1.8</v>
      </c>
      <c r="AC20" s="23">
        <v>1.9</v>
      </c>
      <c r="AD20" s="23">
        <v>2.1</v>
      </c>
      <c r="AE20" s="23">
        <v>2.2000000000000002</v>
      </c>
      <c r="AF20" s="23">
        <v>2.2999999999999998</v>
      </c>
      <c r="AG20" s="23">
        <v>2.2999999999999998</v>
      </c>
      <c r="AH20" s="23">
        <v>2.2999999999999998</v>
      </c>
      <c r="AI20" s="23">
        <v>2.4</v>
      </c>
      <c r="AJ20" s="23">
        <v>2.4</v>
      </c>
      <c r="AK20" s="23">
        <v>2.6</v>
      </c>
      <c r="AL20" s="23">
        <v>2.5</v>
      </c>
      <c r="AM20" s="23">
        <v>2.5</v>
      </c>
      <c r="AN20" s="23">
        <v>2.4</v>
      </c>
      <c r="AO20" s="23">
        <v>2.2999999999999998</v>
      </c>
      <c r="AP20" s="23">
        <v>2.2999999999999998</v>
      </c>
      <c r="AQ20" s="23">
        <v>2.2000000000000002</v>
      </c>
      <c r="AR20" s="23">
        <v>2.1</v>
      </c>
      <c r="AS20" s="23">
        <v>2.1</v>
      </c>
      <c r="AT20" s="23">
        <v>2.1</v>
      </c>
      <c r="AU20" s="23">
        <v>2.4</v>
      </c>
      <c r="AV20" s="23">
        <v>2.8</v>
      </c>
      <c r="AW20" s="23">
        <v>3.5</v>
      </c>
      <c r="AX20" s="23">
        <v>4.0999999999999996</v>
      </c>
      <c r="AY20" s="23">
        <v>4.8</v>
      </c>
      <c r="AZ20" s="23">
        <v>5.3</v>
      </c>
      <c r="BA20" s="23">
        <v>5.5</v>
      </c>
      <c r="BB20" s="23">
        <v>5.5</v>
      </c>
      <c r="BC20" s="23">
        <v>5.0999999999999996</v>
      </c>
      <c r="BD20" s="23">
        <v>4.8</v>
      </c>
      <c r="BE20" s="23">
        <v>4.4000000000000004</v>
      </c>
      <c r="BF20" s="23">
        <v>4.0999999999999996</v>
      </c>
      <c r="BG20" s="23">
        <v>3.9</v>
      </c>
      <c r="BH20" s="23">
        <v>3.8</v>
      </c>
      <c r="BI20" s="23">
        <v>3.7</v>
      </c>
      <c r="BJ20" s="23">
        <v>3.6</v>
      </c>
      <c r="BK20" s="23">
        <v>3.5</v>
      </c>
      <c r="BL20" s="23">
        <v>3.3</v>
      </c>
      <c r="BM20" s="23">
        <v>3.2</v>
      </c>
      <c r="BN20" s="23">
        <v>3.1</v>
      </c>
      <c r="BO20" s="23">
        <v>3</v>
      </c>
      <c r="BP20" s="23">
        <v>3</v>
      </c>
      <c r="BQ20" s="23">
        <v>3</v>
      </c>
      <c r="BR20" s="23">
        <v>2.9</v>
      </c>
      <c r="BS20" s="23">
        <v>2.9</v>
      </c>
      <c r="BT20" s="23">
        <v>2.9</v>
      </c>
      <c r="BU20" s="23">
        <v>2.9</v>
      </c>
      <c r="BV20" s="23">
        <v>2.9</v>
      </c>
      <c r="BW20" s="23">
        <v>2.9</v>
      </c>
      <c r="BX20" s="23">
        <v>2.9</v>
      </c>
      <c r="BY20" s="23">
        <v>2.9</v>
      </c>
      <c r="BZ20" s="23">
        <v>2.9</v>
      </c>
      <c r="CA20" s="23">
        <v>2.9</v>
      </c>
      <c r="CB20" s="23">
        <v>2.9</v>
      </c>
      <c r="CC20" s="23">
        <v>2.9</v>
      </c>
      <c r="CD20" s="23">
        <v>2.9</v>
      </c>
      <c r="CE20" s="23">
        <v>2.8</v>
      </c>
      <c r="CF20" s="23">
        <v>2.8</v>
      </c>
      <c r="CG20" s="23">
        <v>2.8</v>
      </c>
      <c r="CH20" s="23">
        <v>2.8</v>
      </c>
      <c r="CI20" s="23">
        <v>2.8</v>
      </c>
      <c r="CJ20" s="23">
        <v>2.8</v>
      </c>
      <c r="CK20" s="23">
        <v>2.8</v>
      </c>
      <c r="CL20" s="23">
        <v>2.8</v>
      </c>
      <c r="CM20" s="23">
        <v>2.8</v>
      </c>
      <c r="CN20" s="23">
        <v>2.8</v>
      </c>
      <c r="CO20" s="23">
        <v>2.8</v>
      </c>
      <c r="CP20" s="23">
        <v>2.8</v>
      </c>
      <c r="CQ20" s="23">
        <v>2.8</v>
      </c>
      <c r="CR20" s="23">
        <v>2.8</v>
      </c>
      <c r="CS20" s="23">
        <v>2.8</v>
      </c>
      <c r="CT20" s="23">
        <v>2.8</v>
      </c>
      <c r="CU20" s="23">
        <v>2.8</v>
      </c>
      <c r="CV20" s="23">
        <v>2.8</v>
      </c>
      <c r="CW20" s="24">
        <v>2.8</v>
      </c>
    </row>
    <row r="21" spans="1:101" x14ac:dyDescent="0.25">
      <c r="A21" s="18" t="s">
        <v>161</v>
      </c>
      <c r="CW21" s="19"/>
    </row>
    <row r="22" spans="1:101" x14ac:dyDescent="0.25">
      <c r="A22" s="20" t="s">
        <v>153</v>
      </c>
      <c r="B22" s="21">
        <v>0.75700000000000001</v>
      </c>
      <c r="C22" s="21">
        <v>0.76100000000000001</v>
      </c>
      <c r="D22" s="21">
        <v>0.76400000000000001</v>
      </c>
      <c r="E22" s="21">
        <v>0.76700000000000002</v>
      </c>
      <c r="F22" s="21">
        <v>0.77200000000000002</v>
      </c>
      <c r="G22" s="21">
        <v>0.77600000000000002</v>
      </c>
      <c r="H22" s="21">
        <v>0.77900000000000003</v>
      </c>
      <c r="I22" s="21">
        <v>0.78200000000000003</v>
      </c>
      <c r="J22" s="21">
        <v>0.78700000000000003</v>
      </c>
      <c r="K22" s="21">
        <v>0.78900000000000003</v>
      </c>
      <c r="L22" s="21">
        <v>0.79300000000000004</v>
      </c>
      <c r="M22" s="21">
        <v>0.79500000000000004</v>
      </c>
      <c r="N22" s="21">
        <v>0.8</v>
      </c>
      <c r="O22" s="21">
        <v>0.80400000000000005</v>
      </c>
      <c r="P22" s="21">
        <v>0.80700000000000005</v>
      </c>
      <c r="Q22" s="21">
        <v>0.80900000000000005</v>
      </c>
      <c r="R22" s="21">
        <v>0.81299999999999994</v>
      </c>
      <c r="S22" s="21">
        <v>0.81799999999999995</v>
      </c>
      <c r="T22" s="21">
        <v>0.82099999999999995</v>
      </c>
      <c r="U22" s="21">
        <v>0.82399999999999995</v>
      </c>
      <c r="V22" s="21">
        <v>0.82799999999999996</v>
      </c>
      <c r="W22" s="21">
        <v>0.83199999999999996</v>
      </c>
      <c r="X22" s="21">
        <v>0.83599999999999997</v>
      </c>
      <c r="Y22" s="21">
        <v>0.83899999999999997</v>
      </c>
      <c r="Z22" s="21">
        <v>0.84399999999999997</v>
      </c>
      <c r="AA22" s="21">
        <v>0.84899999999999998</v>
      </c>
      <c r="AB22" s="21">
        <v>0.85399999999999998</v>
      </c>
      <c r="AC22" s="21">
        <v>0.85799999999999998</v>
      </c>
      <c r="AD22" s="21">
        <v>0.86399999999999999</v>
      </c>
      <c r="AE22" s="21">
        <v>0.86899999999999999</v>
      </c>
      <c r="AF22" s="21">
        <v>0.873</v>
      </c>
      <c r="AG22" s="21">
        <v>0.877</v>
      </c>
      <c r="AH22" s="21">
        <v>0.88300000000000001</v>
      </c>
      <c r="AI22" s="21">
        <v>0.88900000000000001</v>
      </c>
      <c r="AJ22" s="21">
        <v>0.89200000000000002</v>
      </c>
      <c r="AK22" s="21">
        <v>0.89900000000000002</v>
      </c>
      <c r="AL22" s="21">
        <v>0.90400000000000003</v>
      </c>
      <c r="AM22" s="21">
        <v>0.90900000000000003</v>
      </c>
      <c r="AN22" s="21">
        <v>0.91400000000000003</v>
      </c>
      <c r="AO22" s="21">
        <v>0.91900000000000004</v>
      </c>
      <c r="AP22" s="21">
        <v>0.92500000000000004</v>
      </c>
      <c r="AQ22" s="21">
        <v>0.92900000000000005</v>
      </c>
      <c r="AR22" s="21">
        <v>0.93300000000000005</v>
      </c>
      <c r="AS22" s="21">
        <v>0.93700000000000006</v>
      </c>
      <c r="AT22" s="21">
        <v>0.94699999999999995</v>
      </c>
      <c r="AU22" s="21">
        <v>0.95499999999999996</v>
      </c>
      <c r="AV22" s="21">
        <v>0.96499999999999997</v>
      </c>
      <c r="AW22" s="21">
        <v>0.97899999999999998</v>
      </c>
      <c r="AX22" s="21">
        <v>0.99399999999999999</v>
      </c>
      <c r="AY22" s="21">
        <v>1.0069999999999999</v>
      </c>
      <c r="AZ22" s="21">
        <v>1.0209999999999999</v>
      </c>
      <c r="BA22" s="21">
        <v>1.032</v>
      </c>
      <c r="BB22" s="21">
        <v>1.0469999999999999</v>
      </c>
      <c r="BC22" s="21">
        <v>1.056</v>
      </c>
      <c r="BD22" s="21">
        <v>1.0680000000000001</v>
      </c>
      <c r="BE22" s="21">
        <v>1.0760000000000001</v>
      </c>
      <c r="BF22" s="21">
        <v>1.089</v>
      </c>
      <c r="BG22" s="21">
        <v>1.099</v>
      </c>
      <c r="BH22" s="21">
        <v>1.109</v>
      </c>
      <c r="BI22" s="21">
        <v>1.117</v>
      </c>
      <c r="BJ22" s="21">
        <v>1.1279999999999999</v>
      </c>
      <c r="BK22" s="21">
        <v>1.137</v>
      </c>
      <c r="BL22" s="21">
        <v>1.147</v>
      </c>
      <c r="BM22" s="21">
        <v>1.153</v>
      </c>
      <c r="BN22" s="21">
        <v>1.1639999999999999</v>
      </c>
      <c r="BO22" s="21">
        <v>1.1719999999999999</v>
      </c>
      <c r="BP22" s="21">
        <v>1.181</v>
      </c>
      <c r="BQ22" s="21">
        <v>1.1879999999999999</v>
      </c>
      <c r="BR22" s="21">
        <v>1.198</v>
      </c>
      <c r="BS22" s="21">
        <v>1.2070000000000001</v>
      </c>
      <c r="BT22" s="21">
        <v>1.216</v>
      </c>
      <c r="BU22" s="21">
        <v>1.222</v>
      </c>
      <c r="BV22" s="21">
        <v>1.2330000000000001</v>
      </c>
      <c r="BW22" s="21">
        <v>1.2410000000000001</v>
      </c>
      <c r="BX22" s="21">
        <v>1.2509999999999999</v>
      </c>
      <c r="BY22" s="21">
        <v>1.2569999999999999</v>
      </c>
      <c r="BZ22" s="21">
        <v>1.2689999999999999</v>
      </c>
      <c r="CA22" s="21">
        <v>1.2769999999999999</v>
      </c>
      <c r="CB22" s="21">
        <v>1.2869999999999999</v>
      </c>
      <c r="CC22" s="21">
        <v>1.294</v>
      </c>
      <c r="CD22" s="21">
        <v>1.3049999999999999</v>
      </c>
      <c r="CE22" s="21">
        <v>1.3140000000000001</v>
      </c>
      <c r="CF22" s="21">
        <v>1.3240000000000001</v>
      </c>
      <c r="CG22" s="21">
        <v>1.331</v>
      </c>
      <c r="CH22" s="21">
        <v>1.343</v>
      </c>
      <c r="CI22" s="21">
        <v>1.3520000000000001</v>
      </c>
      <c r="CJ22" s="21">
        <v>1.3620000000000001</v>
      </c>
      <c r="CK22" s="21">
        <v>1.369</v>
      </c>
      <c r="CL22" s="21">
        <v>1.381</v>
      </c>
      <c r="CM22" s="21">
        <v>1.39</v>
      </c>
      <c r="CN22" s="21">
        <v>1.401</v>
      </c>
      <c r="CO22" s="21">
        <v>1.4079999999999999</v>
      </c>
      <c r="CP22" s="21">
        <v>1.42</v>
      </c>
      <c r="CQ22" s="21">
        <v>1.43</v>
      </c>
      <c r="CR22" s="21">
        <v>1.4410000000000001</v>
      </c>
      <c r="CS22" s="21">
        <v>1.448</v>
      </c>
      <c r="CT22" s="21">
        <v>1.4610000000000001</v>
      </c>
      <c r="CU22" s="21">
        <v>1.4710000000000001</v>
      </c>
      <c r="CV22" s="21">
        <v>1.482</v>
      </c>
      <c r="CW22" s="22">
        <v>1.49</v>
      </c>
    </row>
    <row r="23" spans="1:101" x14ac:dyDescent="0.25">
      <c r="A23" s="20" t="s">
        <v>154</v>
      </c>
      <c r="B23" s="23" t="s">
        <v>157</v>
      </c>
      <c r="C23" s="23" t="s">
        <v>157</v>
      </c>
      <c r="D23" s="23" t="s">
        <v>157</v>
      </c>
      <c r="E23" s="23" t="s">
        <v>157</v>
      </c>
      <c r="F23" s="23" t="s">
        <v>157</v>
      </c>
      <c r="G23" s="23">
        <v>1.9</v>
      </c>
      <c r="H23" s="23">
        <v>2</v>
      </c>
      <c r="I23" s="23">
        <v>2</v>
      </c>
      <c r="J23" s="23">
        <v>1.9</v>
      </c>
      <c r="K23" s="23">
        <v>1.8</v>
      </c>
      <c r="L23" s="23">
        <v>1.8</v>
      </c>
      <c r="M23" s="23">
        <v>1.8</v>
      </c>
      <c r="N23" s="23">
        <v>1.7</v>
      </c>
      <c r="O23" s="23">
        <v>1.8</v>
      </c>
      <c r="P23" s="23">
        <v>1.8</v>
      </c>
      <c r="Q23" s="23">
        <v>1.8</v>
      </c>
      <c r="R23" s="23">
        <v>1.8</v>
      </c>
      <c r="S23" s="23">
        <v>1.7</v>
      </c>
      <c r="T23" s="23">
        <v>1.7</v>
      </c>
      <c r="U23" s="23">
        <v>1.7</v>
      </c>
      <c r="V23" s="23">
        <v>1.7</v>
      </c>
      <c r="W23" s="23">
        <v>1.8</v>
      </c>
      <c r="X23" s="23">
        <v>1.8</v>
      </c>
      <c r="Y23" s="23">
        <v>1.8</v>
      </c>
      <c r="Z23" s="23">
        <v>1.9</v>
      </c>
      <c r="AA23" s="23">
        <v>1.9</v>
      </c>
      <c r="AB23" s="23">
        <v>2</v>
      </c>
      <c r="AC23" s="23">
        <v>2.1</v>
      </c>
      <c r="AD23" s="23">
        <v>2.2000000000000002</v>
      </c>
      <c r="AE23" s="23">
        <v>2.2999999999999998</v>
      </c>
      <c r="AF23" s="23">
        <v>2.2999999999999998</v>
      </c>
      <c r="AG23" s="23">
        <v>2.2999999999999998</v>
      </c>
      <c r="AH23" s="23">
        <v>2.2000000000000002</v>
      </c>
      <c r="AI23" s="23">
        <v>2.2000000000000002</v>
      </c>
      <c r="AJ23" s="23">
        <v>2.2000000000000002</v>
      </c>
      <c r="AK23" s="23">
        <v>2.2999999999999998</v>
      </c>
      <c r="AL23" s="23">
        <v>2.4</v>
      </c>
      <c r="AM23" s="23">
        <v>2.4</v>
      </c>
      <c r="AN23" s="23">
        <v>2.4</v>
      </c>
      <c r="AO23" s="23">
        <v>2.2999999999999998</v>
      </c>
      <c r="AP23" s="23">
        <v>2.2999999999999998</v>
      </c>
      <c r="AQ23" s="23">
        <v>2.2999999999999998</v>
      </c>
      <c r="AR23" s="23">
        <v>2.2000000000000002</v>
      </c>
      <c r="AS23" s="23">
        <v>2.1</v>
      </c>
      <c r="AT23" s="23">
        <v>2.1</v>
      </c>
      <c r="AU23" s="23">
        <v>2.2999999999999998</v>
      </c>
      <c r="AV23" s="23">
        <v>2.6</v>
      </c>
      <c r="AW23" s="23">
        <v>3.3</v>
      </c>
      <c r="AX23" s="23">
        <v>3.9</v>
      </c>
      <c r="AY23" s="23">
        <v>4.5999999999999996</v>
      </c>
      <c r="AZ23" s="23">
        <v>5.0999999999999996</v>
      </c>
      <c r="BA23" s="23">
        <v>5.4</v>
      </c>
      <c r="BB23" s="23">
        <v>5.5</v>
      </c>
      <c r="BC23" s="23">
        <v>5.4</v>
      </c>
      <c r="BD23" s="23">
        <v>5.0999999999999996</v>
      </c>
      <c r="BE23" s="23">
        <v>4.8</v>
      </c>
      <c r="BF23" s="23">
        <v>4.4000000000000004</v>
      </c>
      <c r="BG23" s="23">
        <v>4.2</v>
      </c>
      <c r="BH23" s="23">
        <v>4</v>
      </c>
      <c r="BI23" s="23">
        <v>3.9</v>
      </c>
      <c r="BJ23" s="23">
        <v>3.8</v>
      </c>
      <c r="BK23" s="23">
        <v>3.7</v>
      </c>
      <c r="BL23" s="23">
        <v>3.5</v>
      </c>
      <c r="BM23" s="23">
        <v>3.4</v>
      </c>
      <c r="BN23" s="23">
        <v>3.3</v>
      </c>
      <c r="BO23" s="23">
        <v>3.2</v>
      </c>
      <c r="BP23" s="23">
        <v>3.1</v>
      </c>
      <c r="BQ23" s="23">
        <v>3.1</v>
      </c>
      <c r="BR23" s="23">
        <v>3</v>
      </c>
      <c r="BS23" s="23">
        <v>3</v>
      </c>
      <c r="BT23" s="23">
        <v>2.9</v>
      </c>
      <c r="BU23" s="23">
        <v>2.9</v>
      </c>
      <c r="BV23" s="23">
        <v>2.9</v>
      </c>
      <c r="BW23" s="23">
        <v>2.9</v>
      </c>
      <c r="BX23" s="23">
        <v>2.9</v>
      </c>
      <c r="BY23" s="23">
        <v>2.9</v>
      </c>
      <c r="BZ23" s="23">
        <v>2.9</v>
      </c>
      <c r="CA23" s="23">
        <v>2.9</v>
      </c>
      <c r="CB23" s="23">
        <v>2.9</v>
      </c>
      <c r="CC23" s="23">
        <v>2.9</v>
      </c>
      <c r="CD23" s="23">
        <v>2.9</v>
      </c>
      <c r="CE23" s="23">
        <v>2.9</v>
      </c>
      <c r="CF23" s="23">
        <v>2.9</v>
      </c>
      <c r="CG23" s="23">
        <v>2.9</v>
      </c>
      <c r="CH23" s="23">
        <v>2.9</v>
      </c>
      <c r="CI23" s="23">
        <v>2.9</v>
      </c>
      <c r="CJ23" s="23">
        <v>2.9</v>
      </c>
      <c r="CK23" s="23">
        <v>2.9</v>
      </c>
      <c r="CL23" s="23">
        <v>2.9</v>
      </c>
      <c r="CM23" s="23">
        <v>2.9</v>
      </c>
      <c r="CN23" s="23">
        <v>2.9</v>
      </c>
      <c r="CO23" s="23">
        <v>2.9</v>
      </c>
      <c r="CP23" s="23">
        <v>2.9</v>
      </c>
      <c r="CQ23" s="23">
        <v>2.9</v>
      </c>
      <c r="CR23" s="23">
        <v>2.9</v>
      </c>
      <c r="CS23" s="23">
        <v>2.9</v>
      </c>
      <c r="CT23" s="23">
        <v>2.9</v>
      </c>
      <c r="CU23" s="23">
        <v>2.9</v>
      </c>
      <c r="CV23" s="23">
        <v>2.9</v>
      </c>
      <c r="CW23" s="24">
        <v>2.9</v>
      </c>
    </row>
    <row r="24" spans="1:101" x14ac:dyDescent="0.25">
      <c r="A24" s="25" t="s">
        <v>162</v>
      </c>
      <c r="CW24" s="19"/>
    </row>
    <row r="25" spans="1:101" x14ac:dyDescent="0.25">
      <c r="A25" s="20" t="s">
        <v>153</v>
      </c>
      <c r="B25" s="21">
        <v>0.83399999999999996</v>
      </c>
      <c r="C25" s="21">
        <v>0.83799999999999997</v>
      </c>
      <c r="D25" s="21">
        <v>0.84099999999999997</v>
      </c>
      <c r="E25" s="21">
        <v>0.84299999999999997</v>
      </c>
      <c r="F25" s="21">
        <v>0.84699999999999998</v>
      </c>
      <c r="G25" s="21">
        <v>0.85</v>
      </c>
      <c r="H25" s="21">
        <v>0.85399999999999998</v>
      </c>
      <c r="I25" s="21">
        <v>0.85599999999999998</v>
      </c>
      <c r="J25" s="21">
        <v>0.86099999999999999</v>
      </c>
      <c r="K25" s="21">
        <v>0.86299999999999999</v>
      </c>
      <c r="L25" s="21">
        <v>0.86599999999999999</v>
      </c>
      <c r="M25" s="21">
        <v>0.86799999999999999</v>
      </c>
      <c r="N25" s="21">
        <v>0.872</v>
      </c>
      <c r="O25" s="21">
        <v>0.876</v>
      </c>
      <c r="P25" s="21">
        <v>0.879</v>
      </c>
      <c r="Q25" s="21">
        <v>0.88100000000000001</v>
      </c>
      <c r="R25" s="21">
        <v>0.88500000000000001</v>
      </c>
      <c r="S25" s="21">
        <v>0.88900000000000001</v>
      </c>
      <c r="T25" s="21">
        <v>0.89300000000000002</v>
      </c>
      <c r="U25" s="21">
        <v>0.89600000000000002</v>
      </c>
      <c r="V25" s="21">
        <v>0.90300000000000002</v>
      </c>
      <c r="W25" s="21">
        <v>0.90700000000000003</v>
      </c>
      <c r="X25" s="21">
        <v>0.91100000000000003</v>
      </c>
      <c r="Y25" s="21">
        <v>0.91300000000000003</v>
      </c>
      <c r="Z25" s="21">
        <v>0.92</v>
      </c>
      <c r="AA25" s="21">
        <v>0.92500000000000004</v>
      </c>
      <c r="AB25" s="21">
        <v>0.92800000000000005</v>
      </c>
      <c r="AC25" s="21">
        <v>0.93200000000000005</v>
      </c>
      <c r="AD25" s="21">
        <v>0.93799999999999994</v>
      </c>
      <c r="AE25" s="21">
        <v>0.94</v>
      </c>
      <c r="AF25" s="21">
        <v>0.94299999999999995</v>
      </c>
      <c r="AG25" s="21">
        <v>0.94699999999999995</v>
      </c>
      <c r="AH25" s="21">
        <v>0.95299999999999996</v>
      </c>
      <c r="AI25" s="21">
        <v>0.95599999999999996</v>
      </c>
      <c r="AJ25" s="21">
        <v>0.96199999999999997</v>
      </c>
      <c r="AK25" s="21">
        <v>0.96699999999999997</v>
      </c>
      <c r="AL25" s="21">
        <v>0.97499999999999998</v>
      </c>
      <c r="AM25" s="21">
        <v>0.97799999999999998</v>
      </c>
      <c r="AN25" s="21">
        <v>0.98399999999999999</v>
      </c>
      <c r="AO25" s="21">
        <v>0.98699999999999999</v>
      </c>
      <c r="AP25" s="21">
        <v>0.99399999999999999</v>
      </c>
      <c r="AQ25" s="21">
        <v>0.996</v>
      </c>
      <c r="AR25" s="21">
        <v>1.0029999999999999</v>
      </c>
      <c r="AS25" s="21">
        <v>1.0069999999999999</v>
      </c>
      <c r="AT25" s="21">
        <v>1.0149999999999999</v>
      </c>
      <c r="AU25" s="21">
        <v>1.0229999999999999</v>
      </c>
      <c r="AV25" s="21">
        <v>1.0349999999999999</v>
      </c>
      <c r="AW25" s="21">
        <v>1.0449999999999999</v>
      </c>
      <c r="AX25" s="21">
        <v>1.0620000000000001</v>
      </c>
      <c r="AY25" s="21">
        <v>1.075</v>
      </c>
      <c r="AZ25" s="21">
        <v>1.0900000000000001</v>
      </c>
      <c r="BA25" s="21">
        <v>1.1000000000000001</v>
      </c>
      <c r="BB25" s="21">
        <v>1.113</v>
      </c>
      <c r="BC25" s="21">
        <v>1.1200000000000001</v>
      </c>
      <c r="BD25" s="21">
        <v>1.133</v>
      </c>
      <c r="BE25" s="21">
        <v>1.139</v>
      </c>
      <c r="BF25" s="21">
        <v>1.1519999999999999</v>
      </c>
      <c r="BG25" s="21">
        <v>1.157</v>
      </c>
      <c r="BH25" s="21">
        <v>1.165</v>
      </c>
      <c r="BI25" s="21">
        <v>1.17</v>
      </c>
      <c r="BJ25" s="21">
        <v>1.179</v>
      </c>
      <c r="BK25" s="21">
        <v>1.1859999999999999</v>
      </c>
      <c r="BL25" s="21">
        <v>1.1930000000000001</v>
      </c>
      <c r="BM25" s="21">
        <v>1.1990000000000001</v>
      </c>
      <c r="BN25" s="21">
        <v>1.208</v>
      </c>
      <c r="BO25" s="21">
        <v>1.214</v>
      </c>
      <c r="BP25" s="21">
        <v>1.222</v>
      </c>
      <c r="BQ25" s="21">
        <v>1.2270000000000001</v>
      </c>
      <c r="BR25" s="21">
        <v>1.2350000000000001</v>
      </c>
      <c r="BS25" s="21">
        <v>1.2410000000000001</v>
      </c>
      <c r="BT25" s="21">
        <v>1.2490000000000001</v>
      </c>
      <c r="BU25" s="21">
        <v>1.2529999999999999</v>
      </c>
      <c r="BV25" s="21">
        <v>1.262</v>
      </c>
      <c r="BW25" s="21">
        <v>1.2689999999999999</v>
      </c>
      <c r="BX25" s="21">
        <v>1.2769999999999999</v>
      </c>
      <c r="BY25" s="21">
        <v>1.282</v>
      </c>
      <c r="BZ25" s="21">
        <v>1.2909999999999999</v>
      </c>
      <c r="CA25" s="21">
        <v>1.298</v>
      </c>
      <c r="CB25" s="21">
        <v>1.306</v>
      </c>
      <c r="CC25" s="21">
        <v>1.3120000000000001</v>
      </c>
      <c r="CD25" s="21">
        <v>1.321</v>
      </c>
      <c r="CE25" s="21">
        <v>1.3280000000000001</v>
      </c>
      <c r="CF25" s="21">
        <v>1.337</v>
      </c>
      <c r="CG25" s="21">
        <v>1.3420000000000001</v>
      </c>
      <c r="CH25" s="21">
        <v>1.3520000000000001</v>
      </c>
      <c r="CI25" s="21">
        <v>1.359</v>
      </c>
      <c r="CJ25" s="21">
        <v>1.3680000000000001</v>
      </c>
      <c r="CK25" s="21">
        <v>1.3740000000000001</v>
      </c>
      <c r="CL25" s="21">
        <v>1.3839999999999999</v>
      </c>
      <c r="CM25" s="21">
        <v>1.391</v>
      </c>
      <c r="CN25" s="21">
        <v>1.4</v>
      </c>
      <c r="CO25" s="21">
        <v>1.4059999999999999</v>
      </c>
      <c r="CP25" s="21">
        <v>1.417</v>
      </c>
      <c r="CQ25" s="21">
        <v>1.425</v>
      </c>
      <c r="CR25" s="21">
        <v>1.4339999999999999</v>
      </c>
      <c r="CS25" s="21">
        <v>1.44</v>
      </c>
      <c r="CT25" s="21">
        <v>1.4510000000000001</v>
      </c>
      <c r="CU25" s="21">
        <v>1.4590000000000001</v>
      </c>
      <c r="CV25" s="21">
        <v>1.468</v>
      </c>
      <c r="CW25" s="22">
        <v>1.4750000000000001</v>
      </c>
    </row>
    <row r="26" spans="1:101" x14ac:dyDescent="0.25">
      <c r="A26" s="20" t="s">
        <v>154</v>
      </c>
      <c r="B26" s="23" t="s">
        <v>157</v>
      </c>
      <c r="C26" s="23" t="s">
        <v>157</v>
      </c>
      <c r="D26" s="23" t="s">
        <v>157</v>
      </c>
      <c r="E26" s="23" t="s">
        <v>157</v>
      </c>
      <c r="F26" s="23" t="s">
        <v>157</v>
      </c>
      <c r="G26" s="23">
        <v>1.5</v>
      </c>
      <c r="H26" s="23">
        <v>1.5</v>
      </c>
      <c r="I26" s="23">
        <v>1.5</v>
      </c>
      <c r="J26" s="23">
        <v>1.5</v>
      </c>
      <c r="K26" s="23">
        <v>1.6</v>
      </c>
      <c r="L26" s="23">
        <v>1.5</v>
      </c>
      <c r="M26" s="23">
        <v>1.5</v>
      </c>
      <c r="N26" s="23">
        <v>1.4</v>
      </c>
      <c r="O26" s="23">
        <v>1.4</v>
      </c>
      <c r="P26" s="23">
        <v>1.4</v>
      </c>
      <c r="Q26" s="23">
        <v>1.5</v>
      </c>
      <c r="R26" s="23">
        <v>1.5</v>
      </c>
      <c r="S26" s="23">
        <v>1.5</v>
      </c>
      <c r="T26" s="23">
        <v>1.5</v>
      </c>
      <c r="U26" s="23">
        <v>1.6</v>
      </c>
      <c r="V26" s="23">
        <v>1.7</v>
      </c>
      <c r="W26" s="23">
        <v>1.9</v>
      </c>
      <c r="X26" s="23">
        <v>2</v>
      </c>
      <c r="Y26" s="23">
        <v>2</v>
      </c>
      <c r="Z26" s="23">
        <v>2</v>
      </c>
      <c r="AA26" s="23">
        <v>2</v>
      </c>
      <c r="AB26" s="23">
        <v>1.9</v>
      </c>
      <c r="AC26" s="23">
        <v>1.9</v>
      </c>
      <c r="AD26" s="23">
        <v>2</v>
      </c>
      <c r="AE26" s="23">
        <v>1.8</v>
      </c>
      <c r="AF26" s="23">
        <v>1.8</v>
      </c>
      <c r="AG26" s="23">
        <v>1.7</v>
      </c>
      <c r="AH26" s="23">
        <v>1.6</v>
      </c>
      <c r="AI26" s="23">
        <v>1.6</v>
      </c>
      <c r="AJ26" s="23">
        <v>1.7</v>
      </c>
      <c r="AK26" s="23">
        <v>1.9</v>
      </c>
      <c r="AL26" s="23">
        <v>2</v>
      </c>
      <c r="AM26" s="23">
        <v>2.2000000000000002</v>
      </c>
      <c r="AN26" s="23">
        <v>2.2999999999999998</v>
      </c>
      <c r="AO26" s="23">
        <v>2.2000000000000002</v>
      </c>
      <c r="AP26" s="23">
        <v>2.2000000000000002</v>
      </c>
      <c r="AQ26" s="23">
        <v>2.1</v>
      </c>
      <c r="AR26" s="23">
        <v>2</v>
      </c>
      <c r="AS26" s="23">
        <v>1.9</v>
      </c>
      <c r="AT26" s="23">
        <v>2</v>
      </c>
      <c r="AU26" s="23">
        <v>2.1</v>
      </c>
      <c r="AV26" s="23">
        <v>2.5</v>
      </c>
      <c r="AW26" s="23">
        <v>2.9</v>
      </c>
      <c r="AX26" s="23">
        <v>3.6</v>
      </c>
      <c r="AY26" s="23">
        <v>4.2</v>
      </c>
      <c r="AZ26" s="23">
        <v>4.7</v>
      </c>
      <c r="BA26" s="23">
        <v>5.0999999999999996</v>
      </c>
      <c r="BB26" s="23">
        <v>5.0999999999999996</v>
      </c>
      <c r="BC26" s="23">
        <v>4.9000000000000004</v>
      </c>
      <c r="BD26" s="23">
        <v>4.5999999999999996</v>
      </c>
      <c r="BE26" s="23">
        <v>4.0999999999999996</v>
      </c>
      <c r="BF26" s="23">
        <v>3.8</v>
      </c>
      <c r="BG26" s="23">
        <v>3.6</v>
      </c>
      <c r="BH26" s="23">
        <v>3.3</v>
      </c>
      <c r="BI26" s="23">
        <v>3.1</v>
      </c>
      <c r="BJ26" s="23">
        <v>2.8</v>
      </c>
      <c r="BK26" s="23">
        <v>2.6</v>
      </c>
      <c r="BL26" s="23">
        <v>2.5</v>
      </c>
      <c r="BM26" s="23">
        <v>2.4</v>
      </c>
      <c r="BN26" s="23">
        <v>2.4</v>
      </c>
      <c r="BO26" s="23">
        <v>2.4</v>
      </c>
      <c r="BP26" s="23">
        <v>2.4</v>
      </c>
      <c r="BQ26" s="23">
        <v>2.4</v>
      </c>
      <c r="BR26" s="23">
        <v>2.2999999999999998</v>
      </c>
      <c r="BS26" s="23">
        <v>2.2999999999999998</v>
      </c>
      <c r="BT26" s="23">
        <v>2.2999999999999998</v>
      </c>
      <c r="BU26" s="23">
        <v>2.2000000000000002</v>
      </c>
      <c r="BV26" s="23">
        <v>2.2000000000000002</v>
      </c>
      <c r="BW26" s="23">
        <v>2.2000000000000002</v>
      </c>
      <c r="BX26" s="23">
        <v>2.2000000000000002</v>
      </c>
      <c r="BY26" s="23">
        <v>2.2000000000000002</v>
      </c>
      <c r="BZ26" s="23">
        <v>2.2999999999999998</v>
      </c>
      <c r="CA26" s="23">
        <v>2.2999999999999998</v>
      </c>
      <c r="CB26" s="23">
        <v>2.2999999999999998</v>
      </c>
      <c r="CC26" s="23">
        <v>2.2999999999999998</v>
      </c>
      <c r="CD26" s="23">
        <v>2.2999999999999998</v>
      </c>
      <c r="CE26" s="23">
        <v>2.2999999999999998</v>
      </c>
      <c r="CF26" s="23">
        <v>2.2999999999999998</v>
      </c>
      <c r="CG26" s="23">
        <v>2.2999999999999998</v>
      </c>
      <c r="CH26" s="23">
        <v>2.2999999999999998</v>
      </c>
      <c r="CI26" s="23">
        <v>2.2999999999999998</v>
      </c>
      <c r="CJ26" s="23">
        <v>2.2999999999999998</v>
      </c>
      <c r="CK26" s="23">
        <v>2.2999999999999998</v>
      </c>
      <c r="CL26" s="23">
        <v>2.2999999999999998</v>
      </c>
      <c r="CM26" s="23">
        <v>2.2999999999999998</v>
      </c>
      <c r="CN26" s="23">
        <v>2.4</v>
      </c>
      <c r="CO26" s="23">
        <v>2.4</v>
      </c>
      <c r="CP26" s="23">
        <v>2.4</v>
      </c>
      <c r="CQ26" s="23">
        <v>2.4</v>
      </c>
      <c r="CR26" s="23">
        <v>2.4</v>
      </c>
      <c r="CS26" s="23">
        <v>2.4</v>
      </c>
      <c r="CT26" s="23">
        <v>2.4</v>
      </c>
      <c r="CU26" s="23">
        <v>2.4</v>
      </c>
      <c r="CV26" s="23">
        <v>2.4</v>
      </c>
      <c r="CW26" s="24">
        <v>2.4</v>
      </c>
    </row>
    <row r="27" spans="1:101" x14ac:dyDescent="0.25">
      <c r="A27" s="18" t="s">
        <v>163</v>
      </c>
      <c r="CW27" s="19"/>
    </row>
    <row r="28" spans="1:101" x14ac:dyDescent="0.25">
      <c r="A28" s="20" t="s">
        <v>153</v>
      </c>
      <c r="B28" s="21">
        <v>0.86499999999999999</v>
      </c>
      <c r="C28" s="21">
        <v>0.86799999999999999</v>
      </c>
      <c r="D28" s="21">
        <v>0.873</v>
      </c>
      <c r="E28" s="21">
        <v>0.875</v>
      </c>
      <c r="F28" s="21">
        <v>0.88200000000000001</v>
      </c>
      <c r="G28" s="21">
        <v>0.88600000000000001</v>
      </c>
      <c r="H28" s="21">
        <v>0.88900000000000001</v>
      </c>
      <c r="I28" s="21">
        <v>0.89200000000000002</v>
      </c>
      <c r="J28" s="21">
        <v>0.89900000000000002</v>
      </c>
      <c r="K28" s="21">
        <v>0.90200000000000002</v>
      </c>
      <c r="L28" s="21">
        <v>0.90600000000000003</v>
      </c>
      <c r="M28" s="21">
        <v>0.90900000000000003</v>
      </c>
      <c r="N28" s="21">
        <v>0.91500000000000004</v>
      </c>
      <c r="O28" s="21">
        <v>0.92</v>
      </c>
      <c r="P28" s="21">
        <v>0.92300000000000004</v>
      </c>
      <c r="Q28" s="21">
        <v>0.92600000000000005</v>
      </c>
      <c r="R28" s="21">
        <v>0.93</v>
      </c>
      <c r="S28" s="21">
        <v>0.93700000000000006</v>
      </c>
      <c r="T28" s="21">
        <v>0.94099999999999995</v>
      </c>
      <c r="U28" s="21">
        <v>0.94499999999999995</v>
      </c>
      <c r="V28" s="21">
        <v>0.95199999999999996</v>
      </c>
      <c r="W28" s="21">
        <v>0.95499999999999996</v>
      </c>
      <c r="X28" s="21">
        <v>0.95899999999999996</v>
      </c>
      <c r="Y28" s="21">
        <v>0.96299999999999997</v>
      </c>
      <c r="Z28" s="21">
        <v>0.97199999999999998</v>
      </c>
      <c r="AA28" s="21">
        <v>0.97599999999999998</v>
      </c>
      <c r="AB28" s="21">
        <v>0.98</v>
      </c>
      <c r="AC28" s="21">
        <v>0.98399999999999999</v>
      </c>
      <c r="AD28" s="21">
        <v>0.99299999999999999</v>
      </c>
      <c r="AE28" s="21">
        <v>0.998</v>
      </c>
      <c r="AF28" s="21">
        <v>1.002</v>
      </c>
      <c r="AG28" s="21">
        <v>1.0069999999999999</v>
      </c>
      <c r="AH28" s="21">
        <v>1.0169999999999999</v>
      </c>
      <c r="AI28" s="21">
        <v>1.0229999999999999</v>
      </c>
      <c r="AJ28" s="21">
        <v>1.03</v>
      </c>
      <c r="AK28" s="21">
        <v>1.036</v>
      </c>
      <c r="AL28" s="21">
        <v>1.044</v>
      </c>
      <c r="AM28" s="21">
        <v>1.05</v>
      </c>
      <c r="AN28" s="21">
        <v>1.0569999999999999</v>
      </c>
      <c r="AO28" s="21">
        <v>1.06</v>
      </c>
      <c r="AP28" s="21">
        <v>1.07</v>
      </c>
      <c r="AQ28" s="21">
        <v>1.071</v>
      </c>
      <c r="AR28" s="21">
        <v>1.079</v>
      </c>
      <c r="AS28" s="21">
        <v>1.0840000000000001</v>
      </c>
      <c r="AT28" s="21">
        <v>1.093</v>
      </c>
      <c r="AU28" s="21">
        <v>1.101</v>
      </c>
      <c r="AV28" s="21">
        <v>1.115</v>
      </c>
      <c r="AW28" s="21">
        <v>1.1259999999999999</v>
      </c>
      <c r="AX28" s="21">
        <v>1.1439999999999999</v>
      </c>
      <c r="AY28" s="21">
        <v>1.159</v>
      </c>
      <c r="AZ28" s="21">
        <v>1.1739999999999999</v>
      </c>
      <c r="BA28" s="21">
        <v>1.1859999999999999</v>
      </c>
      <c r="BB28" s="21">
        <v>1.202</v>
      </c>
      <c r="BC28" s="21">
        <v>1.214</v>
      </c>
      <c r="BD28" s="21">
        <v>1.2270000000000001</v>
      </c>
      <c r="BE28" s="21">
        <v>1.2330000000000001</v>
      </c>
      <c r="BF28" s="21">
        <v>1.25</v>
      </c>
      <c r="BG28" s="21">
        <v>1.2589999999999999</v>
      </c>
      <c r="BH28" s="21">
        <v>1.2689999999999999</v>
      </c>
      <c r="BI28" s="21">
        <v>1.276</v>
      </c>
      <c r="BJ28" s="21">
        <v>1.29</v>
      </c>
      <c r="BK28" s="21">
        <v>1.2989999999999999</v>
      </c>
      <c r="BL28" s="21">
        <v>1.3080000000000001</v>
      </c>
      <c r="BM28" s="21">
        <v>1.3140000000000001</v>
      </c>
      <c r="BN28" s="21">
        <v>1.3280000000000001</v>
      </c>
      <c r="BO28" s="21">
        <v>1.337</v>
      </c>
      <c r="BP28" s="21">
        <v>1.3460000000000001</v>
      </c>
      <c r="BQ28" s="21">
        <v>1.353</v>
      </c>
      <c r="BR28" s="21">
        <v>1.365</v>
      </c>
      <c r="BS28" s="21">
        <v>1.375</v>
      </c>
      <c r="BT28" s="21">
        <v>1.383</v>
      </c>
      <c r="BU28" s="21">
        <v>1.389</v>
      </c>
      <c r="BV28" s="21">
        <v>1.403</v>
      </c>
      <c r="BW28" s="21">
        <v>1.4119999999999999</v>
      </c>
      <c r="BX28" s="21">
        <v>1.4219999999999999</v>
      </c>
      <c r="BY28" s="21">
        <v>1.4279999999999999</v>
      </c>
      <c r="BZ28" s="21">
        <v>1.4419999999999999</v>
      </c>
      <c r="CA28" s="21">
        <v>1.452</v>
      </c>
      <c r="CB28" s="21">
        <v>1.4610000000000001</v>
      </c>
      <c r="CC28" s="21">
        <v>1.468</v>
      </c>
      <c r="CD28" s="21">
        <v>1.482</v>
      </c>
      <c r="CE28" s="21">
        <v>1.492</v>
      </c>
      <c r="CF28" s="21">
        <v>1.502</v>
      </c>
      <c r="CG28" s="21">
        <v>1.5089999999999999</v>
      </c>
      <c r="CH28" s="21">
        <v>1.5229999999999999</v>
      </c>
      <c r="CI28" s="21">
        <v>1.5329999999999999</v>
      </c>
      <c r="CJ28" s="21">
        <v>1.5429999999999999</v>
      </c>
      <c r="CK28" s="21">
        <v>1.55</v>
      </c>
      <c r="CL28" s="21">
        <v>1.5649999999999999</v>
      </c>
      <c r="CM28" s="21">
        <v>1.575</v>
      </c>
      <c r="CN28" s="21">
        <v>1.5860000000000001</v>
      </c>
      <c r="CO28" s="21">
        <v>1.593</v>
      </c>
      <c r="CP28" s="21">
        <v>1.6080000000000001</v>
      </c>
      <c r="CQ28" s="21">
        <v>1.619</v>
      </c>
      <c r="CR28" s="21">
        <v>1.63</v>
      </c>
      <c r="CS28" s="21">
        <v>1.637</v>
      </c>
      <c r="CT28" s="21">
        <v>1.653</v>
      </c>
      <c r="CU28" s="21">
        <v>1.6639999999999999</v>
      </c>
      <c r="CV28" s="21">
        <v>1.675</v>
      </c>
      <c r="CW28" s="22">
        <v>1.6830000000000001</v>
      </c>
    </row>
    <row r="29" spans="1:101" x14ac:dyDescent="0.25">
      <c r="A29" s="20" t="s">
        <v>154</v>
      </c>
      <c r="B29" s="23" t="s">
        <v>157</v>
      </c>
      <c r="C29" s="23" t="s">
        <v>157</v>
      </c>
      <c r="D29" s="23" t="s">
        <v>157</v>
      </c>
      <c r="E29" s="23" t="s">
        <v>157</v>
      </c>
      <c r="F29" s="23" t="s">
        <v>157</v>
      </c>
      <c r="G29" s="23" t="s">
        <v>157</v>
      </c>
      <c r="H29" s="23" t="s">
        <v>157</v>
      </c>
      <c r="I29" s="23">
        <v>1.9</v>
      </c>
      <c r="J29" s="23">
        <v>1.9</v>
      </c>
      <c r="K29" s="23">
        <v>1.9</v>
      </c>
      <c r="L29" s="23">
        <v>1.9</v>
      </c>
      <c r="M29" s="23">
        <v>1.9</v>
      </c>
      <c r="N29" s="23">
        <v>1.9</v>
      </c>
      <c r="O29" s="23">
        <v>1.9</v>
      </c>
      <c r="P29" s="23">
        <v>1.9</v>
      </c>
      <c r="Q29" s="23">
        <v>1.9</v>
      </c>
      <c r="R29" s="23">
        <v>1.9</v>
      </c>
      <c r="S29" s="23">
        <v>1.8</v>
      </c>
      <c r="T29" s="23">
        <v>1.8</v>
      </c>
      <c r="U29" s="23">
        <v>1.9</v>
      </c>
      <c r="V29" s="23">
        <v>2.1</v>
      </c>
      <c r="W29" s="23">
        <v>2.1</v>
      </c>
      <c r="X29" s="23">
        <v>2.1</v>
      </c>
      <c r="Y29" s="23">
        <v>2.1</v>
      </c>
      <c r="Z29" s="23">
        <v>2</v>
      </c>
      <c r="AA29" s="23">
        <v>2</v>
      </c>
      <c r="AB29" s="23">
        <v>2.1</v>
      </c>
      <c r="AC29" s="23">
        <v>2.1</v>
      </c>
      <c r="AD29" s="23">
        <v>2.2000000000000002</v>
      </c>
      <c r="AE29" s="23">
        <v>2.2000000000000002</v>
      </c>
      <c r="AF29" s="23">
        <v>2.2000000000000002</v>
      </c>
      <c r="AG29" s="23">
        <v>2.2000000000000002</v>
      </c>
      <c r="AH29" s="23">
        <v>2.2999999999999998</v>
      </c>
      <c r="AI29" s="23">
        <v>2.4</v>
      </c>
      <c r="AJ29" s="23">
        <v>2.5</v>
      </c>
      <c r="AK29" s="23">
        <v>2.7</v>
      </c>
      <c r="AL29" s="23">
        <v>2.7</v>
      </c>
      <c r="AM29" s="23">
        <v>2.7</v>
      </c>
      <c r="AN29" s="23">
        <v>2.7</v>
      </c>
      <c r="AO29" s="23">
        <v>2.5</v>
      </c>
      <c r="AP29" s="23">
        <v>2.5</v>
      </c>
      <c r="AQ29" s="23">
        <v>2.4</v>
      </c>
      <c r="AR29" s="23">
        <v>2.2999999999999998</v>
      </c>
      <c r="AS29" s="23">
        <v>2.2000000000000002</v>
      </c>
      <c r="AT29" s="23">
        <v>2.1</v>
      </c>
      <c r="AU29" s="23">
        <v>2.2999999999999998</v>
      </c>
      <c r="AV29" s="23">
        <v>2.6</v>
      </c>
      <c r="AW29" s="23">
        <v>3</v>
      </c>
      <c r="AX29" s="23">
        <v>3.7</v>
      </c>
      <c r="AY29" s="23">
        <v>4.3</v>
      </c>
      <c r="AZ29" s="23">
        <v>4.8</v>
      </c>
      <c r="BA29" s="23">
        <v>5.0999999999999996</v>
      </c>
      <c r="BB29" s="23">
        <v>5.2</v>
      </c>
      <c r="BC29" s="23">
        <v>5.0999999999999996</v>
      </c>
      <c r="BD29" s="23">
        <v>4.9000000000000004</v>
      </c>
      <c r="BE29" s="23">
        <v>4.5999999999999996</v>
      </c>
      <c r="BF29" s="23">
        <v>4.3</v>
      </c>
      <c r="BG29" s="23">
        <v>4</v>
      </c>
      <c r="BH29" s="23">
        <v>3.8</v>
      </c>
      <c r="BI29" s="23">
        <v>3.6</v>
      </c>
      <c r="BJ29" s="23">
        <v>3.4</v>
      </c>
      <c r="BK29" s="23">
        <v>3.3</v>
      </c>
      <c r="BL29" s="23">
        <v>3.2</v>
      </c>
      <c r="BM29" s="23">
        <v>3.1</v>
      </c>
      <c r="BN29" s="23">
        <v>3.1</v>
      </c>
      <c r="BO29" s="23">
        <v>3</v>
      </c>
      <c r="BP29" s="23">
        <v>2.9</v>
      </c>
      <c r="BQ29" s="23">
        <v>2.9</v>
      </c>
      <c r="BR29" s="23">
        <v>2.9</v>
      </c>
      <c r="BS29" s="23">
        <v>2.9</v>
      </c>
      <c r="BT29" s="23">
        <v>2.8</v>
      </c>
      <c r="BU29" s="23">
        <v>2.8</v>
      </c>
      <c r="BV29" s="23">
        <v>2.8</v>
      </c>
      <c r="BW29" s="23">
        <v>2.7</v>
      </c>
      <c r="BX29" s="23">
        <v>2.7</v>
      </c>
      <c r="BY29" s="23">
        <v>2.8</v>
      </c>
      <c r="BZ29" s="23">
        <v>2.8</v>
      </c>
      <c r="CA29" s="23">
        <v>2.8</v>
      </c>
      <c r="CB29" s="23">
        <v>2.8</v>
      </c>
      <c r="CC29" s="23">
        <v>2.8</v>
      </c>
      <c r="CD29" s="23">
        <v>2.8</v>
      </c>
      <c r="CE29" s="23">
        <v>2.8</v>
      </c>
      <c r="CF29" s="23">
        <v>2.8</v>
      </c>
      <c r="CG29" s="23">
        <v>2.8</v>
      </c>
      <c r="CH29" s="23">
        <v>2.8</v>
      </c>
      <c r="CI29" s="23">
        <v>2.8</v>
      </c>
      <c r="CJ29" s="23">
        <v>2.8</v>
      </c>
      <c r="CK29" s="23">
        <v>2.8</v>
      </c>
      <c r="CL29" s="23">
        <v>2.8</v>
      </c>
      <c r="CM29" s="23">
        <v>2.8</v>
      </c>
      <c r="CN29" s="23">
        <v>2.8</v>
      </c>
      <c r="CO29" s="23">
        <v>2.8</v>
      </c>
      <c r="CP29" s="23">
        <v>2.8</v>
      </c>
      <c r="CQ29" s="23">
        <v>2.8</v>
      </c>
      <c r="CR29" s="23">
        <v>2.8</v>
      </c>
      <c r="CS29" s="23">
        <v>2.8</v>
      </c>
      <c r="CT29" s="23">
        <v>2.8</v>
      </c>
      <c r="CU29" s="23">
        <v>2.8</v>
      </c>
      <c r="CV29" s="23">
        <v>2.8</v>
      </c>
      <c r="CW29" s="24">
        <v>2.8</v>
      </c>
    </row>
    <row r="30" spans="1:101" x14ac:dyDescent="0.25">
      <c r="A30" s="25" t="s">
        <v>164</v>
      </c>
      <c r="CW30" s="19"/>
    </row>
    <row r="31" spans="1:101" x14ac:dyDescent="0.25">
      <c r="A31" s="102" t="s">
        <v>153</v>
      </c>
      <c r="B31" s="103">
        <v>0.876</v>
      </c>
      <c r="C31" s="103">
        <v>0.879</v>
      </c>
      <c r="D31" s="104">
        <v>0.88400000000000001</v>
      </c>
      <c r="E31" s="103">
        <v>0.88600000000000001</v>
      </c>
      <c r="F31" s="103">
        <v>0.89200000000000002</v>
      </c>
      <c r="G31" s="103">
        <v>0.89600000000000002</v>
      </c>
      <c r="H31" s="103">
        <v>0.89900000000000002</v>
      </c>
      <c r="I31" s="103">
        <v>0.90100000000000002</v>
      </c>
      <c r="J31" s="103">
        <v>0.90700000000000003</v>
      </c>
      <c r="K31" s="103">
        <v>0.91100000000000003</v>
      </c>
      <c r="L31" s="103">
        <v>0.91400000000000003</v>
      </c>
      <c r="M31" s="103">
        <v>0.91700000000000004</v>
      </c>
      <c r="N31" s="103">
        <v>0.92200000000000004</v>
      </c>
      <c r="O31" s="103">
        <v>0.92700000000000005</v>
      </c>
      <c r="P31" s="103">
        <v>0.93100000000000005</v>
      </c>
      <c r="Q31" s="103">
        <v>0.93400000000000005</v>
      </c>
      <c r="R31" s="103">
        <v>0.93700000000000006</v>
      </c>
      <c r="S31" s="103">
        <v>0.94299999999999995</v>
      </c>
      <c r="T31" s="103">
        <v>0.94699999999999995</v>
      </c>
      <c r="U31" s="103">
        <v>0.95099999999999996</v>
      </c>
      <c r="V31" s="103">
        <v>0.95699999999999996</v>
      </c>
      <c r="W31" s="103">
        <v>0.96</v>
      </c>
      <c r="X31" s="103">
        <v>0.96399999999999997</v>
      </c>
      <c r="Y31" s="103">
        <v>0.96699999999999997</v>
      </c>
      <c r="Z31" s="103">
        <v>0.97399999999999998</v>
      </c>
      <c r="AA31" s="103">
        <v>0.97799999999999998</v>
      </c>
      <c r="AB31" s="103">
        <v>0.98199999999999998</v>
      </c>
      <c r="AC31" s="103">
        <v>0.98499999999999999</v>
      </c>
      <c r="AD31" s="103">
        <v>0.99299999999999999</v>
      </c>
      <c r="AE31" s="103">
        <v>0.999</v>
      </c>
      <c r="AF31" s="103">
        <v>1.002</v>
      </c>
      <c r="AG31" s="103">
        <v>1.0069999999999999</v>
      </c>
      <c r="AH31" s="103">
        <v>1.0149999999999999</v>
      </c>
      <c r="AI31" s="103">
        <v>1.02</v>
      </c>
      <c r="AJ31" s="103">
        <v>1.0269999999999999</v>
      </c>
      <c r="AK31" s="103">
        <v>1.0329999999999999</v>
      </c>
      <c r="AL31" s="103">
        <v>1.04</v>
      </c>
      <c r="AM31" s="103">
        <v>1.0449999999999999</v>
      </c>
      <c r="AN31" s="103">
        <v>1.052</v>
      </c>
      <c r="AO31" s="103">
        <v>1.056</v>
      </c>
      <c r="AP31" s="103">
        <v>1.0660000000000001</v>
      </c>
      <c r="AQ31" s="103">
        <v>1.0669999999999999</v>
      </c>
      <c r="AR31" s="103">
        <v>1.075</v>
      </c>
      <c r="AS31" s="103">
        <v>1.08</v>
      </c>
      <c r="AT31" s="103">
        <v>1.089</v>
      </c>
      <c r="AU31" s="103">
        <v>1.097</v>
      </c>
      <c r="AV31" s="103">
        <v>1.1120000000000001</v>
      </c>
      <c r="AW31" s="103">
        <v>1.123</v>
      </c>
      <c r="AX31" s="103">
        <v>1.1399999999999999</v>
      </c>
      <c r="AY31" s="103">
        <v>1.1539999999999999</v>
      </c>
      <c r="AZ31" s="105">
        <v>1.1679999999999999</v>
      </c>
      <c r="BA31" s="103">
        <v>1.18</v>
      </c>
      <c r="BB31" s="103">
        <v>1.1970000000000001</v>
      </c>
      <c r="BC31" s="105">
        <v>1.208</v>
      </c>
      <c r="BD31" s="103">
        <v>1.2210000000000001</v>
      </c>
      <c r="BE31" s="103">
        <v>1.228</v>
      </c>
      <c r="BF31" s="103">
        <v>1.244</v>
      </c>
      <c r="BG31" s="103">
        <v>1.252</v>
      </c>
      <c r="BH31" s="103">
        <v>1.2629999999999999</v>
      </c>
      <c r="BI31" s="106">
        <v>1.27</v>
      </c>
      <c r="BJ31" s="103">
        <v>1.284</v>
      </c>
      <c r="BK31" s="103">
        <v>1.2929999999999999</v>
      </c>
      <c r="BL31" s="103">
        <v>1.302</v>
      </c>
      <c r="BM31" s="103">
        <v>1.3089999999999999</v>
      </c>
      <c r="BN31" s="103">
        <v>1.321</v>
      </c>
      <c r="BO31" s="103">
        <v>1.33</v>
      </c>
      <c r="BP31" s="103">
        <v>1.34</v>
      </c>
      <c r="BQ31" s="103">
        <v>1.3460000000000001</v>
      </c>
      <c r="BR31" s="103">
        <v>1.359</v>
      </c>
      <c r="BS31" s="103">
        <v>1.367</v>
      </c>
      <c r="BT31" s="103">
        <v>1.3759999999999999</v>
      </c>
      <c r="BU31" s="103">
        <v>1.3819999999999999</v>
      </c>
      <c r="BV31" s="103">
        <v>1.395</v>
      </c>
      <c r="BW31" s="103">
        <v>1.4039999999999999</v>
      </c>
      <c r="BX31" s="103">
        <v>1.413</v>
      </c>
      <c r="BY31" s="103">
        <v>1.42</v>
      </c>
      <c r="BZ31" s="103">
        <v>1.4330000000000001</v>
      </c>
      <c r="CA31" s="103">
        <v>1.4419999999999999</v>
      </c>
      <c r="CB31" s="103">
        <v>1.4530000000000001</v>
      </c>
      <c r="CC31" s="103">
        <v>1.4590000000000001</v>
      </c>
      <c r="CD31" s="103">
        <v>1.4730000000000001</v>
      </c>
      <c r="CE31" s="103">
        <v>1.482</v>
      </c>
      <c r="CF31" s="103">
        <v>1.492</v>
      </c>
      <c r="CG31" s="103">
        <v>1.4990000000000001</v>
      </c>
      <c r="CH31" s="103">
        <v>1.5129999999999999</v>
      </c>
      <c r="CI31" s="103">
        <v>1.522</v>
      </c>
      <c r="CJ31" s="103">
        <v>1.5329999999999999</v>
      </c>
      <c r="CK31" s="103">
        <v>1.54</v>
      </c>
      <c r="CL31" s="103">
        <v>1.554</v>
      </c>
      <c r="CM31" s="103">
        <v>1.5640000000000001</v>
      </c>
      <c r="CN31" s="103">
        <v>1.5740000000000001</v>
      </c>
      <c r="CO31" s="103">
        <v>1.5820000000000001</v>
      </c>
      <c r="CP31" s="103">
        <v>1.5960000000000001</v>
      </c>
      <c r="CQ31" s="103">
        <v>1.6060000000000001</v>
      </c>
      <c r="CR31" s="103">
        <v>1.617</v>
      </c>
      <c r="CS31" s="103">
        <v>1.625</v>
      </c>
      <c r="CT31" s="103">
        <v>1.64</v>
      </c>
      <c r="CU31" s="103">
        <v>1.65</v>
      </c>
      <c r="CV31" s="103">
        <v>1.661</v>
      </c>
      <c r="CW31" s="107">
        <v>1.669</v>
      </c>
    </row>
    <row r="32" spans="1:101" x14ac:dyDescent="0.25">
      <c r="A32" s="108" t="s">
        <v>165</v>
      </c>
      <c r="B32" s="109">
        <v>0.4</v>
      </c>
      <c r="C32" s="109">
        <v>0.29999999999999993</v>
      </c>
      <c r="D32" s="109">
        <v>0.19999999999999996</v>
      </c>
      <c r="E32" s="109">
        <v>0.39999999999999991</v>
      </c>
      <c r="F32" s="109">
        <v>0.5</v>
      </c>
      <c r="G32" s="109">
        <v>0.59999999999999987</v>
      </c>
      <c r="H32" s="109">
        <v>0.59999999999999987</v>
      </c>
      <c r="I32" s="109">
        <v>0.59999999999999987</v>
      </c>
      <c r="J32" s="109">
        <v>0.7</v>
      </c>
      <c r="K32" s="109">
        <v>0.7</v>
      </c>
      <c r="L32" s="109">
        <v>0.79999999999999993</v>
      </c>
      <c r="M32" s="109">
        <v>0.79999999999999993</v>
      </c>
      <c r="N32" s="109">
        <v>0.79999999999999993</v>
      </c>
      <c r="O32" s="109">
        <v>0.79999999999999993</v>
      </c>
      <c r="P32" s="109">
        <v>0.9</v>
      </c>
      <c r="Q32" s="109">
        <v>1</v>
      </c>
      <c r="R32" s="109">
        <v>1</v>
      </c>
      <c r="S32" s="109">
        <v>1.1000000000000001</v>
      </c>
      <c r="T32" s="109">
        <v>1.1000000000000001</v>
      </c>
      <c r="U32" s="109">
        <v>1.1000000000000001</v>
      </c>
      <c r="V32" s="109">
        <v>1.2999999999999998</v>
      </c>
      <c r="W32" s="109">
        <v>1.4</v>
      </c>
      <c r="X32" s="109">
        <v>1.4</v>
      </c>
      <c r="Y32" s="109">
        <v>1.4</v>
      </c>
      <c r="Z32" s="109">
        <v>1.3</v>
      </c>
      <c r="AA32" s="109">
        <v>1.3</v>
      </c>
      <c r="AB32" s="109">
        <v>1.3</v>
      </c>
      <c r="AC32" s="109">
        <v>1.5</v>
      </c>
      <c r="AD32" s="109">
        <v>1.5</v>
      </c>
      <c r="AE32" s="109">
        <v>1.5</v>
      </c>
      <c r="AF32" s="109">
        <v>1.6</v>
      </c>
      <c r="AG32" s="109">
        <v>1.5</v>
      </c>
      <c r="AH32" s="109">
        <v>1.6</v>
      </c>
      <c r="AI32" s="109">
        <v>1.7000000000000002</v>
      </c>
      <c r="AJ32" s="109">
        <v>1.7999999999999998</v>
      </c>
      <c r="AK32" s="109">
        <v>1.9</v>
      </c>
      <c r="AL32" s="109">
        <v>1.7999999999999998</v>
      </c>
      <c r="AM32" s="109">
        <v>1.9</v>
      </c>
      <c r="AN32" s="109">
        <v>1.8</v>
      </c>
      <c r="AO32" s="109">
        <v>1.7</v>
      </c>
      <c r="AP32" s="109">
        <v>1.5999999999999999</v>
      </c>
      <c r="AQ32" s="109">
        <v>1.5999999999999999</v>
      </c>
      <c r="AR32" s="109">
        <v>1.6999999999999997</v>
      </c>
      <c r="AS32" s="109">
        <v>1.7999999999999998</v>
      </c>
      <c r="AT32" s="109">
        <v>1.7000000000000002</v>
      </c>
      <c r="AU32" s="109">
        <v>1.9</v>
      </c>
      <c r="AV32" s="109">
        <v>2.2000000000000002</v>
      </c>
      <c r="AW32" s="109">
        <v>2.5</v>
      </c>
      <c r="AX32" s="109">
        <v>3</v>
      </c>
      <c r="AY32" s="109">
        <v>3.5</v>
      </c>
      <c r="AZ32" s="109">
        <v>3.9000000000000004</v>
      </c>
      <c r="BA32" s="109">
        <v>4.3</v>
      </c>
      <c r="BB32" s="109">
        <v>4.5</v>
      </c>
      <c r="BC32" s="109">
        <v>4.4000000000000004</v>
      </c>
      <c r="BD32" s="109">
        <v>4.3</v>
      </c>
      <c r="BE32" s="109">
        <v>3.9999999999999996</v>
      </c>
      <c r="BF32" s="109">
        <v>3.6999999999999997</v>
      </c>
      <c r="BG32" s="109">
        <v>3.4999999999999996</v>
      </c>
      <c r="BH32" s="109">
        <v>3.1999999999999997</v>
      </c>
      <c r="BI32" s="109">
        <v>3</v>
      </c>
      <c r="BJ32" s="109">
        <v>2.8</v>
      </c>
      <c r="BK32" s="109">
        <v>2.6999999999999997</v>
      </c>
      <c r="BL32" s="109">
        <v>2.7</v>
      </c>
      <c r="BM32" s="109">
        <v>2.6</v>
      </c>
      <c r="BN32" s="109">
        <v>2.6</v>
      </c>
      <c r="BO32" s="109">
        <v>2.5</v>
      </c>
      <c r="BP32" s="109">
        <v>2.4</v>
      </c>
      <c r="BQ32" s="109">
        <v>2.2999999999999998</v>
      </c>
      <c r="BR32" s="109">
        <v>2.2999999999999998</v>
      </c>
      <c r="BS32" s="109">
        <v>2.1999999999999997</v>
      </c>
      <c r="BT32" s="109">
        <v>2.1999999999999997</v>
      </c>
      <c r="BU32" s="109">
        <v>2.1999999999999997</v>
      </c>
      <c r="BV32" s="109">
        <v>2.1</v>
      </c>
      <c r="BW32" s="109">
        <v>2.1</v>
      </c>
      <c r="BX32" s="109">
        <v>2.1</v>
      </c>
      <c r="BY32" s="109">
        <v>2.1</v>
      </c>
      <c r="BZ32" s="109">
        <v>2.1</v>
      </c>
      <c r="CA32" s="109">
        <v>2.1</v>
      </c>
      <c r="CB32" s="109">
        <v>2.1</v>
      </c>
      <c r="CC32" s="109">
        <v>2.1999999999999997</v>
      </c>
      <c r="CD32" s="109">
        <v>2.2999999999999998</v>
      </c>
      <c r="CE32" s="109">
        <v>2.2999999999999998</v>
      </c>
      <c r="CF32" s="109">
        <v>2.1</v>
      </c>
      <c r="CG32" s="109">
        <v>2.1</v>
      </c>
      <c r="CH32" s="109">
        <v>2.1</v>
      </c>
      <c r="CI32" s="109">
        <v>2.1</v>
      </c>
      <c r="CJ32" s="109">
        <v>2.2000000000000002</v>
      </c>
      <c r="CK32" s="109">
        <v>2.2000000000000002</v>
      </c>
      <c r="CL32" s="109">
        <v>2.2000000000000002</v>
      </c>
      <c r="CM32" s="109">
        <v>2.3000000000000003</v>
      </c>
      <c r="CN32" s="109">
        <v>2.3000000000000003</v>
      </c>
      <c r="CO32" s="109">
        <v>2.2000000000000002</v>
      </c>
      <c r="CP32" s="109">
        <v>2.2000000000000002</v>
      </c>
      <c r="CQ32" s="109">
        <v>2.1</v>
      </c>
      <c r="CR32" s="109">
        <v>2</v>
      </c>
      <c r="CS32" s="109">
        <v>2</v>
      </c>
      <c r="CT32" s="109">
        <v>2</v>
      </c>
      <c r="CU32" s="109">
        <v>2.1</v>
      </c>
      <c r="CV32" s="109">
        <v>2.1</v>
      </c>
      <c r="CW32" s="110">
        <v>2.1</v>
      </c>
    </row>
    <row r="33" spans="1:61" x14ac:dyDescent="0.25">
      <c r="A33" s="26" t="s">
        <v>166</v>
      </c>
    </row>
    <row r="34" spans="1:61" x14ac:dyDescent="0.25">
      <c r="A34" s="26" t="s">
        <v>167</v>
      </c>
      <c r="BI34" s="93">
        <f>(BI31-B31)/B31</f>
        <v>0.4497716894977169</v>
      </c>
    </row>
    <row r="35" spans="1:61" x14ac:dyDescent="0.25">
      <c r="A35" s="13" t="s">
        <v>168</v>
      </c>
    </row>
    <row r="36" spans="1:61" x14ac:dyDescent="0.25">
      <c r="A36" s="13" t="s">
        <v>169</v>
      </c>
    </row>
    <row r="37" spans="1:61" x14ac:dyDescent="0.25">
      <c r="A37" s="13" t="s">
        <v>170</v>
      </c>
    </row>
    <row r="38" spans="1:61" x14ac:dyDescent="0.25">
      <c r="A38" s="13" t="s">
        <v>171</v>
      </c>
    </row>
    <row r="40" spans="1:61" x14ac:dyDescent="0.25">
      <c r="A40" s="26"/>
    </row>
    <row r="42" spans="1:61" ht="27.95" customHeight="1" x14ac:dyDescent="0.25"/>
  </sheetData>
  <pageMargins left="0.7" right="0.7" top="0.75" bottom="0.75" header="0.3" footer="0.3"/>
  <pageSetup scale="11" fitToHeight="0" orientation="landscape" r:id="rId1"/>
  <headerFooter>
    <oddFooter xml:space="preserve">&amp;LNovember 2024&amp;RPage &amp;P of &amp;N </oddFooter>
  </headerFooter>
  <customProperties>
    <customPr name="OrphanNamesChecke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001B5D-3451-41B7-A566-AAD31408525F}"/>
</file>

<file path=customXml/itemProps2.xml><?xml version="1.0" encoding="utf-8"?>
<ds:datastoreItem xmlns:ds="http://schemas.openxmlformats.org/officeDocument/2006/customXml" ds:itemID="{13541180-9A3E-404E-8A0F-315115EA31EE}"/>
</file>

<file path=customXml/itemProps3.xml><?xml version="1.0" encoding="utf-8"?>
<ds:datastoreItem xmlns:ds="http://schemas.openxmlformats.org/officeDocument/2006/customXml" ds:itemID="{F8F6FDFC-8CEE-4A54-9107-B435EFD7FC8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Cover</vt:lpstr>
      <vt:lpstr>A-1 Laboratory Summary</vt:lpstr>
      <vt:lpstr>A-2 Laboratory Rates</vt:lpstr>
      <vt:lpstr>A-3 CMS Market Basket Index </vt:lpstr>
      <vt:lpstr>'A-2 Laboratory Rates'!Print_Area</vt:lpstr>
      <vt:lpstr>Cover!Print_Area</vt:lpstr>
      <vt:lpstr>'A-3 CMS Market Basket Index '!Print_Titles</vt:lpstr>
    </vt:vector>
  </TitlesOfParts>
  <Company>Myers and Stauffer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Mikal Moore</dc:creator>
  <cp:lastModifiedBy>Timothy Guerrant</cp:lastModifiedBy>
  <cp:lastPrinted>2024-11-25T16:44:14Z</cp:lastPrinted>
  <dcterms:created xsi:type="dcterms:W3CDTF">2023-06-06T16:06:37Z</dcterms:created>
  <dcterms:modified xsi:type="dcterms:W3CDTF">2025-09-08T11:56:50Z</dcterms:modified>
</cp:coreProperties>
</file>